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  <definedName name="_xlnm.Print_Area" localSheetId="0">'Лист1'!$A$1:$I$286</definedName>
  </definedNames>
  <calcPr fullCalcOnLoad="1"/>
</workbook>
</file>

<file path=xl/sharedStrings.xml><?xml version="1.0" encoding="utf-8"?>
<sst xmlns="http://schemas.openxmlformats.org/spreadsheetml/2006/main" count="526" uniqueCount="118">
  <si>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</si>
  <si>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</si>
  <si>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</si>
  <si>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</si>
  <si>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</si>
  <si>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</si>
  <si>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</si>
  <si>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</si>
  <si>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</si>
  <si>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</si>
  <si>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</si>
  <si>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</si>
  <si>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</si>
  <si>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</si>
  <si>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</si>
  <si>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</si>
  <si>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</si>
  <si>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</si>
  <si>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</si>
  <si>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</si>
  <si>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02.03</t>
  </si>
  <si>
    <t>01.11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</si>
  <si>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</si>
  <si>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</si>
  <si>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</si>
  <si>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</si>
  <si>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</si>
  <si>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итого по разделу 05</t>
  </si>
  <si>
    <t>05.03</t>
  </si>
  <si>
    <t>итого по разделу 11</t>
  </si>
  <si>
    <t>290</t>
  </si>
  <si>
    <t>07.07</t>
  </si>
  <si>
    <t>итого по разделу 07</t>
  </si>
  <si>
    <t>перечисления другим бюджетам бюджетной системы РФ</t>
  </si>
  <si>
    <t>10.03</t>
  </si>
  <si>
    <t>226</t>
  </si>
  <si>
    <t>итого по разделу 10</t>
  </si>
  <si>
    <t>05.02</t>
  </si>
  <si>
    <t>прочие мероприятия</t>
  </si>
  <si>
    <t>340</t>
  </si>
  <si>
    <t>уличное освещение</t>
  </si>
  <si>
    <t>содержание дорог</t>
  </si>
  <si>
    <t>04.12</t>
  </si>
  <si>
    <t>итого по разделу 04</t>
  </si>
  <si>
    <t>итого по разделу 03</t>
  </si>
  <si>
    <t>03.14</t>
  </si>
  <si>
    <t>01.06</t>
  </si>
  <si>
    <t>03.09</t>
  </si>
  <si>
    <t>08.01</t>
  </si>
  <si>
    <t>итого по разделу 08</t>
  </si>
  <si>
    <t>10.04</t>
  </si>
  <si>
    <t>01.07</t>
  </si>
  <si>
    <t>Обеспечение проведения выборов и референдумов</t>
  </si>
  <si>
    <t>222</t>
  </si>
  <si>
    <t>05.01</t>
  </si>
  <si>
    <t>Жилищное хозяйство</t>
  </si>
  <si>
    <t>Коммунальное хозяйство</t>
  </si>
  <si>
    <t>Благоустройство</t>
  </si>
  <si>
    <t>озеленение</t>
  </si>
  <si>
    <t>11.05</t>
  </si>
  <si>
    <t>01.13</t>
  </si>
  <si>
    <t>04.01</t>
  </si>
  <si>
    <t>04.09</t>
  </si>
  <si>
    <t>10.01</t>
  </si>
  <si>
    <t>263</t>
  </si>
  <si>
    <t>наименование</t>
  </si>
  <si>
    <t>Внесение изменений</t>
  </si>
  <si>
    <t>РАЗДЕЛ 01 ОБЩЕГОСУДАРСТВЕННЫЕ ВОПРОСЫ</t>
  </si>
  <si>
    <t>РАЗДЕЛ 02 НАЦИОНАЛЬНАЯ ОБОРОНА</t>
  </si>
  <si>
    <t>0203</t>
  </si>
  <si>
    <t>РАЗДЕЛ 03 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</si>
  <si>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характера,гражданская обороны</t>
  </si>
  <si>
    <t>Другие вопросы в области национальной безопасности и правохранительной деятельности</t>
  </si>
  <si>
    <t>РАЗДЕЛ 04 НАЦИОНАЛЬНАЯ ЭКОНОМИКА</t>
  </si>
  <si>
    <t>Общеэкономические вопросы</t>
  </si>
  <si>
    <t>Транспорт</t>
  </si>
  <si>
    <t>04.08</t>
  </si>
  <si>
    <t>Дорожное хозяйство (дорожные фонды)</t>
  </si>
  <si>
    <t>программа Развития автомобильных дорог МБ</t>
  </si>
  <si>
    <t>программа Повышение безопасности дорожного движения</t>
  </si>
  <si>
    <t>программа Развития автомобильных дорог ОБ</t>
  </si>
  <si>
    <t>Другие вопросы в области национальной экономики и правоохранительной деятельности</t>
  </si>
  <si>
    <t>Программа тер. Планирования МБ</t>
  </si>
  <si>
    <t>Программа тер. Планирования ОБ</t>
  </si>
  <si>
    <t>перечисления другим бюджетам бюджетной системы</t>
  </si>
  <si>
    <t>РАЗДЕЛ 05 ЖИЛИЩНО-КОММУНАЛЬНОЕ ХОЗЯЙСТВО</t>
  </si>
  <si>
    <t>безвозмездные перечисления муниц.  и гос.  организациям</t>
  </si>
  <si>
    <t>безвозмездные перечисления организациям, за искл.  мун.  и гос.  организаций</t>
  </si>
  <si>
    <t>Программа комплексного развития систем коммунальной инфраструктуры МБ</t>
  </si>
  <si>
    <t>Программа комплексного развития систем коммунальной инфраструктуры ОБ</t>
  </si>
  <si>
    <t>Программа Энергосбережение</t>
  </si>
  <si>
    <t>Программа Чистая вода</t>
  </si>
  <si>
    <t>содержание мест захоронений</t>
  </si>
  <si>
    <t>программа Энергосбережение</t>
  </si>
  <si>
    <t>РАЗДЕЛ 07 ОБРАЗОВАНИЕ</t>
  </si>
  <si>
    <t>ДЦП "Сто модельных домов" МБ</t>
  </si>
  <si>
    <t>ДЦП "Сто модельных домов" ОБ</t>
  </si>
  <si>
    <t>РАЗДЕЛ 10 СОЦИАЛЬНАЯ ПОЛИТИКА</t>
  </si>
  <si>
    <t>Пенсионное обеспечение</t>
  </si>
  <si>
    <t>пенсии, пособия, выплачиваемые организациями сектора государственного управления</t>
  </si>
  <si>
    <t>Социальное обеспечение населения</t>
  </si>
  <si>
    <t>Охрана семьи и детства</t>
  </si>
  <si>
    <t>РАЗДЕЛ 11 ФИЗИЧЕСКАЯ КУЛЬТУРА И СПОРТ</t>
  </si>
  <si>
    <t>РАЗДЕЛ 13 ОБСЛУЖИВАНИЕ ГОСУДАРСТВЕННОГО И МУНИЦИПАЛЬНОГОДОЛГА</t>
  </si>
  <si>
    <t>13.01</t>
  </si>
  <si>
    <t>обслуживание государственного (муниципального) долга</t>
  </si>
  <si>
    <t>итого по разделу 13</t>
  </si>
  <si>
    <t>итого по бюджету</t>
  </si>
  <si>
    <t>% исполнения</t>
  </si>
  <si>
    <t>План на 2015 год</t>
  </si>
  <si>
    <t>Уточненный план на 2015 год</t>
  </si>
  <si>
    <t>тыс.руб.</t>
  </si>
  <si>
    <t>Исп.:К.С.Кузнецова</t>
  </si>
  <si>
    <t>3-09-51</t>
  </si>
  <si>
    <t>Исполнение за 2015 год</t>
  </si>
  <si>
    <t>РАСЧЁТ ПО ФУНКЦИОНАЛЬНОЙ СТРУКТУРЕ РАСХОДОВ
БЮДЖЕТА РЕЧУШИНСКОГО МУНИЦИПАЛЬНОГО ОБРАЗОВАНИЯ ЗА 2015 ГОД</t>
  </si>
  <si>
    <t xml:space="preserve">Справочная № 1
к решению Думы Речушинского сельского поселения Нижнеилимского района "Об утверждении отчета об исполнении бюджета Речушинского муниципального образования за 2015 год"
от "        "                           2016 г. №  </t>
  </si>
  <si>
    <t>08 КУЛЬТУРА, КИНЕМАТОГРАФИЯ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</si>
</sst>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20" borderId="10" xfId="0" applyFont="1" applyFill="1" applyBorder="1" applyAlignment="1">
      <alignment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4" borderId="10" xfId="0" applyFont="1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20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4" fillId="20" borderId="11" xfId="0" applyFont="1" applyFill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20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4" fillId="20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vertical="center"/>
    </xf>
    <xf numFmtId="164" fontId="3" fillId="25" borderId="10" xfId="0" applyNumberFormat="1" applyFont="1" applyFill="1" applyBorder="1" applyAlignment="1">
      <alignment vertical="center"/>
    </xf>
    <xf numFmtId="164" fontId="4" fillId="25" borderId="10" xfId="0" applyNumberFormat="1" applyFont="1" applyFill="1" applyBorder="1" applyAlignment="1">
      <alignment vertical="center"/>
    </xf>
    <xf numFmtId="164" fontId="3" fillId="20" borderId="10" xfId="0" applyNumberFormat="1" applyFont="1" applyFill="1" applyBorder="1" applyAlignment="1">
      <alignment vertical="center"/>
    </xf>
    <xf numFmtId="164" fontId="4" fillId="25" borderId="10" xfId="0" applyNumberFormat="1" applyFont="1" applyFill="1" applyBorder="1" applyAlignment="1" applyProtection="1">
      <alignment vertical="center"/>
      <protection locked="0"/>
    </xf>
    <xf numFmtId="164" fontId="3" fillId="25" borderId="10" xfId="0" applyNumberFormat="1" applyFont="1" applyFill="1" applyBorder="1" applyAlignment="1" applyProtection="1">
      <alignment vertical="center"/>
      <protection locked="0"/>
    </xf>
    <xf numFmtId="164" fontId="3" fillId="0" borderId="10" xfId="0" applyNumberFormat="1" applyFont="1" applyBorder="1" applyAlignment="1" applyProtection="1">
      <alignment vertical="center"/>
      <protection locked="0"/>
    </xf>
    <xf numFmtId="49" fontId="3" fillId="24" borderId="11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 applyProtection="1">
      <alignment vertical="center"/>
      <protection locked="0"/>
    </xf>
    <xf numFmtId="49" fontId="3" fillId="20" borderId="11" xfId="0" applyNumberFormat="1" applyFont="1" applyFill="1" applyBorder="1" applyAlignment="1">
      <alignment horizontal="left" vertical="center"/>
    </xf>
    <xf numFmtId="49" fontId="3" fillId="20" borderId="10" xfId="0" applyNumberFormat="1" applyFont="1" applyFill="1" applyBorder="1" applyAlignment="1">
      <alignment horizontal="left" vertical="center"/>
    </xf>
    <xf numFmtId="164" fontId="4" fillId="24" borderId="10" xfId="0" applyNumberFormat="1" applyFont="1" applyFill="1" applyBorder="1" applyAlignment="1">
      <alignment vertical="center"/>
    </xf>
    <xf numFmtId="164" fontId="4" fillId="0" borderId="10" xfId="0" applyNumberFormat="1" applyFont="1" applyBorder="1" applyAlignment="1" applyProtection="1">
      <alignment vertical="center"/>
      <protection locked="0"/>
    </xf>
    <xf numFmtId="49" fontId="3" fillId="20" borderId="11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vertical="center"/>
    </xf>
    <xf numFmtId="49" fontId="4" fillId="25" borderId="11" xfId="0" applyNumberFormat="1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164" fontId="6" fillId="24" borderId="10" xfId="0" applyNumberFormat="1" applyFont="1" applyFill="1" applyBorder="1" applyAlignment="1">
      <alignment vertical="center"/>
    </xf>
    <xf numFmtId="0" fontId="7" fillId="24" borderId="15" xfId="0" applyFont="1" applyFill="1" applyBorder="1" applyAlignment="1">
      <alignment vertical="center"/>
    </xf>
    <xf numFmtId="0" fontId="7" fillId="24" borderId="12" xfId="0" applyFont="1" applyFill="1" applyBorder="1" applyAlignment="1">
      <alignment horizontal="center" vertical="center"/>
    </xf>
    <xf numFmtId="164" fontId="6" fillId="24" borderId="12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1" fillId="25" borderId="0" xfId="0" applyFont="1" applyFill="1" applyAlignment="1">
      <alignment vertical="center"/>
    </xf>
    <xf numFmtId="0" fontId="3" fillId="25" borderId="0" xfId="0" applyFont="1" applyFill="1" applyAlignment="1">
      <alignment vertical="center"/>
    </xf>
    <xf numFmtId="0" fontId="4" fillId="25" borderId="0" xfId="0" applyFont="1" applyFill="1" applyAlignment="1">
      <alignment vertical="center"/>
    </xf>
    <xf numFmtId="0" fontId="5" fillId="25" borderId="0" xfId="0" applyFont="1" applyFill="1" applyAlignment="1">
      <alignment vertical="center"/>
    </xf>
    <xf numFmtId="0" fontId="6" fillId="25" borderId="0" xfId="0" applyFont="1" applyFill="1" applyAlignment="1">
      <alignment vertical="center"/>
    </xf>
    <xf numFmtId="0" fontId="7" fillId="25" borderId="0" xfId="0" applyFont="1" applyFill="1" applyAlignment="1">
      <alignment vertical="center"/>
    </xf>
    <xf numFmtId="3" fontId="3" fillId="24" borderId="16" xfId="0" applyNumberFormat="1" applyFont="1" applyFill="1" applyBorder="1" applyAlignment="1">
      <alignment vertical="center"/>
    </xf>
    <xf numFmtId="3" fontId="3" fillId="25" borderId="16" xfId="0" applyNumberFormat="1" applyFont="1" applyFill="1" applyBorder="1" applyAlignment="1">
      <alignment vertical="center"/>
    </xf>
    <xf numFmtId="3" fontId="4" fillId="25" borderId="16" xfId="0" applyNumberFormat="1" applyFont="1" applyFill="1" applyBorder="1" applyAlignment="1">
      <alignment vertical="center"/>
    </xf>
    <xf numFmtId="3" fontId="3" fillId="20" borderId="16" xfId="0" applyNumberFormat="1" applyFont="1" applyFill="1" applyBorder="1" applyAlignment="1">
      <alignment vertical="center"/>
    </xf>
    <xf numFmtId="3" fontId="4" fillId="24" borderId="16" xfId="0" applyNumberFormat="1" applyFont="1" applyFill="1" applyBorder="1" applyAlignment="1">
      <alignment vertical="center"/>
    </xf>
    <xf numFmtId="3" fontId="6" fillId="24" borderId="16" xfId="0" applyNumberFormat="1" applyFont="1" applyFill="1" applyBorder="1" applyAlignment="1">
      <alignment vertical="center"/>
    </xf>
    <xf numFmtId="3" fontId="6" fillId="24" borderId="17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2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4" borderId="11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20" borderId="10" xfId="0" applyFont="1" applyFill="1" applyBorder="1" applyAlignment="1">
      <alignment horizontal="left" vertical="center"/>
    </xf>
    <xf numFmtId="49" fontId="3" fillId="20" borderId="11" xfId="0" applyNumberFormat="1" applyFont="1" applyFill="1" applyBorder="1" applyAlignment="1">
      <alignment horizontal="left" vertical="center"/>
    </xf>
    <xf numFmtId="49" fontId="3" fillId="20" borderId="10" xfId="0" applyNumberFormat="1" applyFont="1" applyFill="1" applyBorder="1" applyAlignment="1">
      <alignment horizontal="left" vertical="center"/>
    </xf>
    <xf numFmtId="0" fontId="3" fillId="20" borderId="10" xfId="0" applyFont="1" applyFill="1" applyBorder="1" applyAlignment="1">
      <alignment vertical="center"/>
    </xf>
    <xf numFmtId="0" fontId="0" fillId="20" borderId="10" xfId="0" applyFill="1" applyBorder="1" applyAlignment="1">
      <alignment vertical="center"/>
    </xf>
    <xf numFmtId="49" fontId="26" fillId="24" borderId="11" xfId="0" applyNumberFormat="1" applyFont="1" applyFill="1" applyBorder="1" applyAlignment="1">
      <alignment horizontal="left" vertical="center"/>
    </xf>
    <xf numFmtId="49" fontId="26" fillId="24" borderId="10" xfId="0" applyNumberFormat="1" applyFont="1" applyFill="1" applyBorder="1" applyAlignment="1">
      <alignment horizontal="left" vertical="center"/>
    </xf>
    <xf numFmtId="49" fontId="3" fillId="24" borderId="11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20" borderId="10" xfId="0" applyFont="1" applyFill="1" applyBorder="1" applyAlignment="1">
      <alignment horizontal="left" vertical="center" wrapText="1"/>
    </xf>
    <xf numFmtId="49" fontId="3" fillId="24" borderId="11" xfId="0" applyNumberFormat="1" applyFont="1" applyFill="1" applyBorder="1" applyAlignment="1">
      <alignment horizontal="left" vertical="center"/>
    </xf>
    <xf numFmtId="49" fontId="3" fillId="24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9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53.75390625" style="1" customWidth="1"/>
    <col min="4" max="4" width="13.75390625" style="1" hidden="1" customWidth="1"/>
    <col min="5" max="5" width="12.125" style="1" hidden="1" customWidth="1"/>
    <col min="6" max="6" width="14.125" style="1" hidden="1" customWidth="1"/>
    <col min="7" max="9" width="13.75390625" style="1" customWidth="1"/>
    <col min="10" max="16384" width="9.125" style="1" customWidth="1"/>
  </cols>
  <sheetData>
    <row r="1" spans="3:9" ht="118.5" customHeight="1">
      <c r="C1" s="65"/>
      <c r="D1" s="65"/>
      <c r="E1" s="65"/>
      <c r="F1" s="96" t="s">
        <v>116</v>
      </c>
      <c r="G1" s="96"/>
      <c r="H1" s="96"/>
      <c r="I1" s="96"/>
    </row>
    <row r="2" ht="21" customHeight="1"/>
    <row r="3" ht="3" customHeight="1"/>
    <row r="4" spans="1:10" ht="64.5" customHeight="1">
      <c r="A4" s="82" t="s">
        <v>115</v>
      </c>
      <c r="B4" s="82"/>
      <c r="C4" s="82"/>
      <c r="D4" s="82"/>
      <c r="E4" s="82"/>
      <c r="F4" s="82"/>
      <c r="G4" s="82"/>
      <c r="H4" s="82"/>
      <c r="I4" s="82"/>
      <c r="J4" s="66"/>
    </row>
    <row r="5" spans="1:10" ht="18.75">
      <c r="A5" s="38"/>
      <c r="B5" s="38"/>
      <c r="C5" s="38"/>
      <c r="D5" s="38"/>
      <c r="E5" s="38"/>
      <c r="F5" s="38"/>
      <c r="G5" s="38"/>
      <c r="H5" s="38"/>
      <c r="J5" s="66"/>
    </row>
    <row r="6" spans="9:10" ht="12" customHeight="1" thickBot="1">
      <c r="I6" s="79" t="s">
        <v>111</v>
      </c>
      <c r="J6" s="66"/>
    </row>
    <row r="7" spans="1:10" ht="67.5" customHeight="1">
      <c r="A7" s="94" t="s">
        <v>65</v>
      </c>
      <c r="B7" s="95"/>
      <c r="C7" s="95"/>
      <c r="D7" s="41" t="s">
        <v>109</v>
      </c>
      <c r="E7" s="41" t="s">
        <v>66</v>
      </c>
      <c r="F7" s="81" t="s">
        <v>114</v>
      </c>
      <c r="G7" s="81" t="s">
        <v>110</v>
      </c>
      <c r="H7" s="81" t="s">
        <v>114</v>
      </c>
      <c r="I7" s="42" t="s">
        <v>108</v>
      </c>
      <c r="J7" s="66"/>
    </row>
    <row r="8" spans="1:10" s="5" customFormat="1" ht="17.25" customHeight="1">
      <c r="A8" s="18" t="s">
        <v>67</v>
      </c>
      <c r="B8" s="37"/>
      <c r="C8" s="28"/>
      <c r="D8" s="43"/>
      <c r="E8" s="43"/>
      <c r="F8" s="43"/>
      <c r="G8" s="43"/>
      <c r="H8" s="43"/>
      <c r="I8" s="72"/>
      <c r="J8" s="67"/>
    </row>
    <row r="9" spans="1:10" s="5" customFormat="1" ht="31.5">
      <c r="A9" s="19" t="s">
        <v>0</v>
      </c>
      <c r="B9" s="3">
        <v>210</v>
      </c>
      <c r="C9" s="34" t="s">
        <v>26</v>
      </c>
      <c r="D9" s="44">
        <f>SUM(D10:D12)</f>
        <v>3870.4</v>
      </c>
      <c r="E9" s="44">
        <f>SUM(E10:E12)</f>
        <v>1748.9</v>
      </c>
      <c r="F9" s="44">
        <f>SUM(F10:F12)</f>
        <v>5699.900000000001</v>
      </c>
      <c r="G9" s="44">
        <f>SUM(G10:G12)</f>
        <v>5699.900000000001</v>
      </c>
      <c r="H9" s="44">
        <f>SUM(H10:H12)</f>
        <v>5699.900000000001</v>
      </c>
      <c r="I9" s="73">
        <f>F9/G9*100</f>
        <v>100</v>
      </c>
      <c r="J9" s="67"/>
    </row>
    <row r="10" spans="1:10" s="8" customFormat="1" ht="15.75">
      <c r="A10" s="20" t="s">
        <v>0</v>
      </c>
      <c r="B10" s="6">
        <v>211</v>
      </c>
      <c r="C10" s="7" t="s">
        <v>1</v>
      </c>
      <c r="D10" s="45">
        <f aca="true" t="shared" si="0" ref="D10:G11">SUM(D27,D43,D59)</f>
        <v>2979.4</v>
      </c>
      <c r="E10" s="45">
        <f t="shared" si="0"/>
        <v>1475.7</v>
      </c>
      <c r="F10" s="45">
        <f t="shared" si="0"/>
        <v>4455.1</v>
      </c>
      <c r="G10" s="45">
        <f t="shared" si="0"/>
        <v>4455.1</v>
      </c>
      <c r="H10" s="45">
        <f>SUM(H27,H43,H59)</f>
        <v>4455.1</v>
      </c>
      <c r="I10" s="74">
        <f>H10/G10*100</f>
        <v>100</v>
      </c>
      <c r="J10" s="68"/>
    </row>
    <row r="11" spans="1:10" s="8" customFormat="1" ht="15.75" hidden="1">
      <c r="A11" s="20" t="s">
        <v>0</v>
      </c>
      <c r="B11" s="6">
        <v>212</v>
      </c>
      <c r="C11" s="7" t="s">
        <v>2</v>
      </c>
      <c r="D11" s="45">
        <f t="shared" si="0"/>
        <v>0</v>
      </c>
      <c r="E11" s="45">
        <f t="shared" si="0"/>
        <v>0</v>
      </c>
      <c r="F11" s="45">
        <f t="shared" si="0"/>
        <v>0</v>
      </c>
      <c r="G11" s="45">
        <f t="shared" si="0"/>
        <v>0</v>
      </c>
      <c r="H11" s="45">
        <f>SUM(H28,H44,H60)</f>
        <v>0</v>
      </c>
      <c r="I11" s="74" t="e">
        <f aca="true" t="shared" si="1" ref="I11:I74">H11/G11*100</f>
        <v>#DIV/0!</v>
      </c>
      <c r="J11" s="68"/>
    </row>
    <row r="12" spans="1:10" s="8" customFormat="1" ht="15.75">
      <c r="A12" s="20" t="s">
        <v>0</v>
      </c>
      <c r="B12" s="6">
        <v>213</v>
      </c>
      <c r="C12" s="7" t="s">
        <v>3</v>
      </c>
      <c r="D12" s="45">
        <f>SUM(D29,D45,D61,)</f>
        <v>891</v>
      </c>
      <c r="E12" s="45">
        <f>SUM(E29,E45,E61,)</f>
        <v>273.20000000000005</v>
      </c>
      <c r="F12" s="45">
        <f>SUM(F29,F45,F61,)</f>
        <v>1244.8</v>
      </c>
      <c r="G12" s="45">
        <f>SUM(G29,G45,G61,)</f>
        <v>1244.8</v>
      </c>
      <c r="H12" s="45">
        <f>SUM(H29,H45,H61,)</f>
        <v>1244.8</v>
      </c>
      <c r="I12" s="74">
        <f t="shared" si="1"/>
        <v>100</v>
      </c>
      <c r="J12" s="68"/>
    </row>
    <row r="13" spans="1:10" s="5" customFormat="1" ht="15.75">
      <c r="A13" s="19" t="s">
        <v>0</v>
      </c>
      <c r="B13" s="3">
        <v>220</v>
      </c>
      <c r="C13" s="4" t="s">
        <v>4</v>
      </c>
      <c r="D13" s="44">
        <f>SUM(D14:D19)</f>
        <v>128</v>
      </c>
      <c r="E13" s="44">
        <f>SUM(E14:E19)</f>
        <v>65.79999999999998</v>
      </c>
      <c r="F13" s="44">
        <f>SUM(F14:F19)</f>
        <v>189.29999999999998</v>
      </c>
      <c r="G13" s="44">
        <f>SUM(G14:G19)</f>
        <v>189.29999999999998</v>
      </c>
      <c r="H13" s="44">
        <f>SUM(H14:H19)</f>
        <v>189.29999999999998</v>
      </c>
      <c r="I13" s="73">
        <f t="shared" si="1"/>
        <v>100</v>
      </c>
      <c r="J13" s="67"/>
    </row>
    <row r="14" spans="1:10" s="8" customFormat="1" ht="15.75">
      <c r="A14" s="20" t="s">
        <v>0</v>
      </c>
      <c r="B14" s="6">
        <v>221</v>
      </c>
      <c r="C14" s="7" t="s">
        <v>5</v>
      </c>
      <c r="D14" s="45">
        <f>SUM(D31,D47,D63)</f>
        <v>36.1</v>
      </c>
      <c r="E14" s="45">
        <f aca="true" t="shared" si="2" ref="E14:F18">SUM(E31,E47,E63)</f>
        <v>0</v>
      </c>
      <c r="F14" s="45">
        <f t="shared" si="2"/>
        <v>18.4</v>
      </c>
      <c r="G14" s="45">
        <f>SUM(G31,G47,G63)</f>
        <v>18.4</v>
      </c>
      <c r="H14" s="45">
        <f>SUM(H31,H47,H63)</f>
        <v>18.4</v>
      </c>
      <c r="I14" s="74">
        <f t="shared" si="1"/>
        <v>100</v>
      </c>
      <c r="J14" s="68"/>
    </row>
    <row r="15" spans="1:10" s="8" customFormat="1" ht="15.75" hidden="1">
      <c r="A15" s="20" t="s">
        <v>0</v>
      </c>
      <c r="B15" s="6">
        <v>222</v>
      </c>
      <c r="C15" s="7" t="s">
        <v>6</v>
      </c>
      <c r="D15" s="45">
        <f>SUM(D32,D48,D64)</f>
        <v>0</v>
      </c>
      <c r="E15" s="45">
        <f t="shared" si="2"/>
        <v>0</v>
      </c>
      <c r="F15" s="45">
        <f t="shared" si="2"/>
        <v>0</v>
      </c>
      <c r="G15" s="45">
        <f>SUM(G32,G48,G64)</f>
        <v>0</v>
      </c>
      <c r="H15" s="45">
        <f>SUM(H32,H48,H64)</f>
        <v>0</v>
      </c>
      <c r="I15" s="74" t="e">
        <f t="shared" si="1"/>
        <v>#DIV/0!</v>
      </c>
      <c r="J15" s="68"/>
    </row>
    <row r="16" spans="1:10" s="8" customFormat="1" ht="15.75">
      <c r="A16" s="20" t="s">
        <v>0</v>
      </c>
      <c r="B16" s="6">
        <v>223</v>
      </c>
      <c r="C16" s="7" t="s">
        <v>7</v>
      </c>
      <c r="D16" s="45">
        <f>SUM(D33,D49,D65)</f>
        <v>91.9</v>
      </c>
      <c r="E16" s="45">
        <f t="shared" si="2"/>
        <v>65.79999999999998</v>
      </c>
      <c r="F16" s="45">
        <f t="shared" si="2"/>
        <v>157.7</v>
      </c>
      <c r="G16" s="45">
        <f>SUM(G33,G49,G65)</f>
        <v>157.7</v>
      </c>
      <c r="H16" s="45">
        <f>SUM(H33,H49,H65)</f>
        <v>157.7</v>
      </c>
      <c r="I16" s="74">
        <f t="shared" si="1"/>
        <v>100</v>
      </c>
      <c r="J16" s="68"/>
    </row>
    <row r="17" spans="1:10" s="8" customFormat="1" ht="15.75" customHeight="1" hidden="1">
      <c r="A17" s="20" t="s">
        <v>0</v>
      </c>
      <c r="B17" s="6">
        <v>224</v>
      </c>
      <c r="C17" s="7" t="s">
        <v>8</v>
      </c>
      <c r="D17" s="45">
        <f>SUM(D34,D50,D66)</f>
        <v>0</v>
      </c>
      <c r="E17" s="45">
        <f t="shared" si="2"/>
        <v>0</v>
      </c>
      <c r="F17" s="45">
        <f t="shared" si="2"/>
        <v>0</v>
      </c>
      <c r="G17" s="45">
        <f>SUM(G34,G50,G66)</f>
        <v>0</v>
      </c>
      <c r="H17" s="45">
        <f>SUM(H34,H50,H66)</f>
        <v>0</v>
      </c>
      <c r="I17" s="74" t="e">
        <f t="shared" si="1"/>
        <v>#DIV/0!</v>
      </c>
      <c r="J17" s="68"/>
    </row>
    <row r="18" spans="1:10" s="8" customFormat="1" ht="15.75" hidden="1">
      <c r="A18" s="20" t="s">
        <v>0</v>
      </c>
      <c r="B18" s="6">
        <v>225</v>
      </c>
      <c r="C18" s="7" t="s">
        <v>9</v>
      </c>
      <c r="D18" s="45">
        <f>SUM(D35,D51,D67)</f>
        <v>0</v>
      </c>
      <c r="E18" s="45">
        <f t="shared" si="2"/>
        <v>0</v>
      </c>
      <c r="F18" s="45">
        <f t="shared" si="2"/>
        <v>0</v>
      </c>
      <c r="G18" s="45">
        <f>SUM(G35,G51,G67)</f>
        <v>0</v>
      </c>
      <c r="H18" s="45">
        <f>SUM(H35,H51,H67)</f>
        <v>0</v>
      </c>
      <c r="I18" s="74" t="e">
        <f t="shared" si="1"/>
        <v>#DIV/0!</v>
      </c>
      <c r="J18" s="68"/>
    </row>
    <row r="19" spans="1:10" s="8" customFormat="1" ht="15.75">
      <c r="A19" s="20" t="s">
        <v>0</v>
      </c>
      <c r="B19" s="6">
        <v>226</v>
      </c>
      <c r="C19" s="7" t="s">
        <v>10</v>
      </c>
      <c r="D19" s="45">
        <f>SUM(D36,D52,D68,D79)</f>
        <v>0</v>
      </c>
      <c r="E19" s="45">
        <f>SUM(E36,E52,E68,E79)</f>
        <v>0</v>
      </c>
      <c r="F19" s="45">
        <f>SUM(F36,F52,F68,F79)</f>
        <v>13.2</v>
      </c>
      <c r="G19" s="45">
        <f>SUM(G36,G52,G68,G79)</f>
        <v>13.2</v>
      </c>
      <c r="H19" s="45">
        <f>SUM(H36,H52,H68,H79)</f>
        <v>13.2</v>
      </c>
      <c r="I19" s="74">
        <f t="shared" si="1"/>
        <v>100</v>
      </c>
      <c r="J19" s="68"/>
    </row>
    <row r="20" spans="1:10" s="5" customFormat="1" ht="31.5">
      <c r="A20" s="19" t="s">
        <v>0</v>
      </c>
      <c r="B20" s="3">
        <v>251</v>
      </c>
      <c r="C20" s="34" t="s">
        <v>33</v>
      </c>
      <c r="D20" s="44">
        <f>SUM(D69,D75)</f>
        <v>798.9</v>
      </c>
      <c r="E20" s="44">
        <f>SUM(E69,E75)</f>
        <v>0</v>
      </c>
      <c r="F20" s="44">
        <f>SUM(F69,F75)</f>
        <v>764.3</v>
      </c>
      <c r="G20" s="44">
        <f>SUM(G69,G75)</f>
        <v>798.9</v>
      </c>
      <c r="H20" s="44">
        <f>SUM(H69,H75)</f>
        <v>764.3</v>
      </c>
      <c r="I20" s="73">
        <f t="shared" si="1"/>
        <v>95.66904493678808</v>
      </c>
      <c r="J20" s="67"/>
    </row>
    <row r="21" spans="1:10" s="5" customFormat="1" ht="15.75">
      <c r="A21" s="19" t="s">
        <v>0</v>
      </c>
      <c r="B21" s="3">
        <v>290</v>
      </c>
      <c r="C21" s="4" t="s">
        <v>11</v>
      </c>
      <c r="D21" s="44">
        <f>SUM(D37,D53,D70,D77,D78,D80)</f>
        <v>15</v>
      </c>
      <c r="E21" s="44">
        <f>SUM(E37,E53,E70,E77,E78,E80)</f>
        <v>24.3</v>
      </c>
      <c r="F21" s="44">
        <f>SUM(F37,F53,F70,F77,F78,F80)</f>
        <v>37</v>
      </c>
      <c r="G21" s="44">
        <f>SUM(G37,G53,G70,G77,G78,G80)</f>
        <v>52</v>
      </c>
      <c r="H21" s="44">
        <f>SUM(H37,H53,H70,H77,H78,H80)</f>
        <v>37</v>
      </c>
      <c r="I21" s="73">
        <f t="shared" si="1"/>
        <v>71.15384615384616</v>
      </c>
      <c r="J21" s="67"/>
    </row>
    <row r="22" spans="1:10" s="5" customFormat="1" ht="15.75">
      <c r="A22" s="19" t="s">
        <v>0</v>
      </c>
      <c r="B22" s="3">
        <v>300</v>
      </c>
      <c r="C22" s="4" t="s">
        <v>12</v>
      </c>
      <c r="D22" s="44">
        <f>SUM(D23:D24)</f>
        <v>0.7</v>
      </c>
      <c r="E22" s="44">
        <f>SUM(E23:E24)</f>
        <v>0</v>
      </c>
      <c r="F22" s="44">
        <f>SUM(F23:F24)</f>
        <v>0.7</v>
      </c>
      <c r="G22" s="44">
        <f>SUM(G23:G24)</f>
        <v>0.7</v>
      </c>
      <c r="H22" s="44">
        <f>SUM(H23:H24)</f>
        <v>0.7</v>
      </c>
      <c r="I22" s="73">
        <f t="shared" si="1"/>
        <v>100</v>
      </c>
      <c r="J22" s="67"/>
    </row>
    <row r="23" spans="1:10" s="5" customFormat="1" ht="15.75" hidden="1">
      <c r="A23" s="20" t="s">
        <v>0</v>
      </c>
      <c r="B23" s="6">
        <v>310</v>
      </c>
      <c r="C23" s="7" t="s">
        <v>13</v>
      </c>
      <c r="D23" s="45">
        <f aca="true" t="shared" si="3" ref="D23:G24">SUM(D39,D55,D72,D81)</f>
        <v>0</v>
      </c>
      <c r="E23" s="45">
        <f t="shared" si="3"/>
        <v>0</v>
      </c>
      <c r="F23" s="45">
        <f t="shared" si="3"/>
        <v>0</v>
      </c>
      <c r="G23" s="45">
        <f t="shared" si="3"/>
        <v>0</v>
      </c>
      <c r="H23" s="45">
        <f>SUM(H39,H55,H72,H81)</f>
        <v>0</v>
      </c>
      <c r="I23" s="74" t="e">
        <f t="shared" si="1"/>
        <v>#DIV/0!</v>
      </c>
      <c r="J23" s="67"/>
    </row>
    <row r="24" spans="1:10" s="5" customFormat="1" ht="15.75">
      <c r="A24" s="20" t="s">
        <v>0</v>
      </c>
      <c r="B24" s="6">
        <v>340</v>
      </c>
      <c r="C24" s="7" t="s">
        <v>14</v>
      </c>
      <c r="D24" s="45">
        <f t="shared" si="3"/>
        <v>0.7</v>
      </c>
      <c r="E24" s="45">
        <f t="shared" si="3"/>
        <v>0</v>
      </c>
      <c r="F24" s="45">
        <f t="shared" si="3"/>
        <v>0.7</v>
      </c>
      <c r="G24" s="45">
        <f t="shared" si="3"/>
        <v>0.7</v>
      </c>
      <c r="H24" s="45">
        <f>SUM(H40,H56,H73,H82)</f>
        <v>0.7</v>
      </c>
      <c r="I24" s="74">
        <f t="shared" si="1"/>
        <v>100</v>
      </c>
      <c r="J24" s="67"/>
    </row>
    <row r="25" spans="1:10" s="5" customFormat="1" ht="15.75">
      <c r="A25" s="21" t="s">
        <v>16</v>
      </c>
      <c r="B25" s="10"/>
      <c r="C25" s="35"/>
      <c r="D25" s="46">
        <f>SUM(D9,D13,D20,D21,D22,)</f>
        <v>4813</v>
      </c>
      <c r="E25" s="46">
        <f>SUM(E9,E13,E20,E21,E22,)</f>
        <v>1839</v>
      </c>
      <c r="F25" s="46">
        <f>SUM(F9,F13,F20,F21,F22,)</f>
        <v>6691.200000000001</v>
      </c>
      <c r="G25" s="46">
        <f>SUM(G9,G13,G20,G21,G22,)</f>
        <v>6740.8</v>
      </c>
      <c r="H25" s="46">
        <f>SUM(H9,H13,H20,H21,H22,)</f>
        <v>6691.200000000001</v>
      </c>
      <c r="I25" s="75">
        <f t="shared" si="1"/>
        <v>99.26418229290293</v>
      </c>
      <c r="J25" s="67"/>
    </row>
    <row r="26" spans="1:10" s="8" customFormat="1" ht="31.5">
      <c r="A26" s="24" t="s">
        <v>15</v>
      </c>
      <c r="B26" s="3">
        <v>210</v>
      </c>
      <c r="C26" s="34" t="s">
        <v>26</v>
      </c>
      <c r="D26" s="44">
        <f>SUM(D27:D29)</f>
        <v>696.5</v>
      </c>
      <c r="E26" s="44">
        <f>SUM(E27:E29)</f>
        <v>301.19999999999993</v>
      </c>
      <c r="F26" s="44">
        <f>SUM(F27:F29)</f>
        <v>1029</v>
      </c>
      <c r="G26" s="44">
        <f>SUM(G27:G29)</f>
        <v>1029</v>
      </c>
      <c r="H26" s="44">
        <f>SUM(H27:H29)</f>
        <v>1029</v>
      </c>
      <c r="I26" s="73">
        <f t="shared" si="1"/>
        <v>100</v>
      </c>
      <c r="J26" s="68"/>
    </row>
    <row r="27" spans="1:10" s="8" customFormat="1" ht="16.5" customHeight="1">
      <c r="A27" s="22" t="s">
        <v>15</v>
      </c>
      <c r="B27" s="6">
        <v>211</v>
      </c>
      <c r="C27" s="7" t="s">
        <v>1</v>
      </c>
      <c r="D27" s="47">
        <v>520.1</v>
      </c>
      <c r="E27" s="47">
        <f>G27-D27</f>
        <v>301.19999999999993</v>
      </c>
      <c r="F27" s="47">
        <v>821.3</v>
      </c>
      <c r="G27" s="47">
        <v>821.3</v>
      </c>
      <c r="H27" s="47">
        <v>821.3</v>
      </c>
      <c r="I27" s="74">
        <f t="shared" si="1"/>
        <v>100</v>
      </c>
      <c r="J27" s="68"/>
    </row>
    <row r="28" spans="1:10" s="8" customFormat="1" ht="15.75" customHeight="1" hidden="1">
      <c r="A28" s="22" t="s">
        <v>15</v>
      </c>
      <c r="B28" s="6">
        <v>212</v>
      </c>
      <c r="C28" s="7" t="s">
        <v>2</v>
      </c>
      <c r="D28" s="47">
        <v>0</v>
      </c>
      <c r="E28" s="47">
        <v>0</v>
      </c>
      <c r="F28" s="47">
        <v>0</v>
      </c>
      <c r="G28" s="47">
        <f>D28+E28</f>
        <v>0</v>
      </c>
      <c r="H28" s="47">
        <v>0</v>
      </c>
      <c r="I28" s="74" t="e">
        <f t="shared" si="1"/>
        <v>#DIV/0!</v>
      </c>
      <c r="J28" s="68"/>
    </row>
    <row r="29" spans="1:10" s="8" customFormat="1" ht="15.75">
      <c r="A29" s="22" t="s">
        <v>15</v>
      </c>
      <c r="B29" s="6">
        <v>213</v>
      </c>
      <c r="C29" s="7" t="s">
        <v>3</v>
      </c>
      <c r="D29" s="47">
        <v>176.4</v>
      </c>
      <c r="E29" s="47">
        <v>0</v>
      </c>
      <c r="F29" s="47">
        <v>207.7</v>
      </c>
      <c r="G29" s="47">
        <v>207.7</v>
      </c>
      <c r="H29" s="47">
        <v>207.7</v>
      </c>
      <c r="I29" s="74">
        <f t="shared" si="1"/>
        <v>100</v>
      </c>
      <c r="J29" s="68"/>
    </row>
    <row r="30" spans="1:10" s="8" customFormat="1" ht="15.75" customHeight="1" hidden="1">
      <c r="A30" s="24" t="s">
        <v>15</v>
      </c>
      <c r="B30" s="3">
        <v>220</v>
      </c>
      <c r="C30" s="4" t="s">
        <v>4</v>
      </c>
      <c r="D30" s="44">
        <f>SUM(D31:D36)</f>
        <v>0</v>
      </c>
      <c r="E30" s="44">
        <f>SUM(E31:E36)</f>
        <v>0</v>
      </c>
      <c r="F30" s="44">
        <f>SUM(F31:F36)</f>
        <v>0</v>
      </c>
      <c r="G30" s="44">
        <f>SUM(G31:G36)</f>
        <v>0</v>
      </c>
      <c r="H30" s="44">
        <f>SUM(H31:H36)</f>
        <v>0</v>
      </c>
      <c r="I30" s="74" t="e">
        <f t="shared" si="1"/>
        <v>#DIV/0!</v>
      </c>
      <c r="J30" s="68"/>
    </row>
    <row r="31" spans="1:10" s="8" customFormat="1" ht="15.75" customHeight="1" hidden="1">
      <c r="A31" s="22" t="s">
        <v>15</v>
      </c>
      <c r="B31" s="6">
        <v>221</v>
      </c>
      <c r="C31" s="7" t="s">
        <v>5</v>
      </c>
      <c r="D31" s="47"/>
      <c r="E31" s="47"/>
      <c r="F31" s="47"/>
      <c r="G31" s="47">
        <f aca="true" t="shared" si="4" ref="G31:G40">D31+E31</f>
        <v>0</v>
      </c>
      <c r="H31" s="47"/>
      <c r="I31" s="74" t="e">
        <f t="shared" si="1"/>
        <v>#DIV/0!</v>
      </c>
      <c r="J31" s="68"/>
    </row>
    <row r="32" spans="1:10" s="8" customFormat="1" ht="15.75" customHeight="1" hidden="1">
      <c r="A32" s="22" t="s">
        <v>15</v>
      </c>
      <c r="B32" s="6">
        <v>222</v>
      </c>
      <c r="C32" s="7" t="s">
        <v>6</v>
      </c>
      <c r="D32" s="47">
        <v>0</v>
      </c>
      <c r="E32" s="47"/>
      <c r="F32" s="47">
        <v>0</v>
      </c>
      <c r="G32" s="47">
        <f>D32+E32</f>
        <v>0</v>
      </c>
      <c r="H32" s="47">
        <v>0</v>
      </c>
      <c r="I32" s="74" t="e">
        <f t="shared" si="1"/>
        <v>#DIV/0!</v>
      </c>
      <c r="J32" s="68"/>
    </row>
    <row r="33" spans="1:10" s="5" customFormat="1" ht="15.75" customHeight="1" hidden="1">
      <c r="A33" s="22" t="s">
        <v>15</v>
      </c>
      <c r="B33" s="6">
        <v>223</v>
      </c>
      <c r="C33" s="7" t="s">
        <v>7</v>
      </c>
      <c r="D33" s="47"/>
      <c r="E33" s="47"/>
      <c r="F33" s="47"/>
      <c r="G33" s="47">
        <f t="shared" si="4"/>
        <v>0</v>
      </c>
      <c r="H33" s="47"/>
      <c r="I33" s="74" t="e">
        <f t="shared" si="1"/>
        <v>#DIV/0!</v>
      </c>
      <c r="J33" s="67"/>
    </row>
    <row r="34" spans="1:10" s="8" customFormat="1" ht="15.75" customHeight="1" hidden="1">
      <c r="A34" s="22" t="s">
        <v>15</v>
      </c>
      <c r="B34" s="6">
        <v>224</v>
      </c>
      <c r="C34" s="7" t="s">
        <v>8</v>
      </c>
      <c r="D34" s="47"/>
      <c r="E34" s="47"/>
      <c r="F34" s="47"/>
      <c r="G34" s="47">
        <f t="shared" si="4"/>
        <v>0</v>
      </c>
      <c r="H34" s="47"/>
      <c r="I34" s="74" t="e">
        <f t="shared" si="1"/>
        <v>#DIV/0!</v>
      </c>
      <c r="J34" s="68"/>
    </row>
    <row r="35" spans="1:10" s="8" customFormat="1" ht="15.75" customHeight="1" hidden="1">
      <c r="A35" s="22" t="s">
        <v>15</v>
      </c>
      <c r="B35" s="6">
        <v>225</v>
      </c>
      <c r="C35" s="7" t="s">
        <v>9</v>
      </c>
      <c r="D35" s="47"/>
      <c r="E35" s="47"/>
      <c r="F35" s="47"/>
      <c r="G35" s="47">
        <f t="shared" si="4"/>
        <v>0</v>
      </c>
      <c r="H35" s="47"/>
      <c r="I35" s="74" t="e">
        <f t="shared" si="1"/>
        <v>#DIV/0!</v>
      </c>
      <c r="J35" s="68"/>
    </row>
    <row r="36" spans="1:10" s="8" customFormat="1" ht="15.75" customHeight="1" hidden="1">
      <c r="A36" s="22" t="s">
        <v>15</v>
      </c>
      <c r="B36" s="6">
        <v>226</v>
      </c>
      <c r="C36" s="7" t="s">
        <v>10</v>
      </c>
      <c r="D36" s="47"/>
      <c r="E36" s="47"/>
      <c r="F36" s="47"/>
      <c r="G36" s="47">
        <f t="shared" si="4"/>
        <v>0</v>
      </c>
      <c r="H36" s="47"/>
      <c r="I36" s="74" t="e">
        <f t="shared" si="1"/>
        <v>#DIV/0!</v>
      </c>
      <c r="J36" s="68"/>
    </row>
    <row r="37" spans="1:10" s="8" customFormat="1" ht="15.75" customHeight="1" hidden="1">
      <c r="A37" s="24" t="s">
        <v>15</v>
      </c>
      <c r="B37" s="3">
        <v>290</v>
      </c>
      <c r="C37" s="4" t="s">
        <v>11</v>
      </c>
      <c r="D37" s="48"/>
      <c r="E37" s="48"/>
      <c r="F37" s="48"/>
      <c r="G37" s="48">
        <f t="shared" si="4"/>
        <v>0</v>
      </c>
      <c r="H37" s="48"/>
      <c r="I37" s="74" t="e">
        <f t="shared" si="1"/>
        <v>#DIV/0!</v>
      </c>
      <c r="J37" s="68"/>
    </row>
    <row r="38" spans="1:10" s="8" customFormat="1" ht="15.75" customHeight="1" hidden="1">
      <c r="A38" s="24" t="s">
        <v>15</v>
      </c>
      <c r="B38" s="3">
        <v>300</v>
      </c>
      <c r="C38" s="4" t="s">
        <v>12</v>
      </c>
      <c r="D38" s="44">
        <f>SUM(D39:D40)</f>
        <v>0</v>
      </c>
      <c r="E38" s="44">
        <f>SUM(E39:E40)</f>
        <v>0</v>
      </c>
      <c r="F38" s="44">
        <f>SUM(F39:F40)</f>
        <v>0</v>
      </c>
      <c r="G38" s="44">
        <f>SUM(G39:G40)</f>
        <v>0</v>
      </c>
      <c r="H38" s="44">
        <f>SUM(H39:H40)</f>
        <v>0</v>
      </c>
      <c r="I38" s="74" t="e">
        <f t="shared" si="1"/>
        <v>#DIV/0!</v>
      </c>
      <c r="J38" s="68"/>
    </row>
    <row r="39" spans="1:10" s="8" customFormat="1" ht="15.75" customHeight="1" hidden="1">
      <c r="A39" s="22" t="s">
        <v>15</v>
      </c>
      <c r="B39" s="6">
        <v>310</v>
      </c>
      <c r="C39" s="7" t="s">
        <v>13</v>
      </c>
      <c r="D39" s="47"/>
      <c r="E39" s="47"/>
      <c r="F39" s="47"/>
      <c r="G39" s="47">
        <f t="shared" si="4"/>
        <v>0</v>
      </c>
      <c r="H39" s="47"/>
      <c r="I39" s="74" t="e">
        <f t="shared" si="1"/>
        <v>#DIV/0!</v>
      </c>
      <c r="J39" s="68"/>
    </row>
    <row r="40" spans="1:10" s="8" customFormat="1" ht="15.75" customHeight="1" hidden="1">
      <c r="A40" s="22" t="s">
        <v>15</v>
      </c>
      <c r="B40" s="6">
        <v>340</v>
      </c>
      <c r="C40" s="7" t="s">
        <v>14</v>
      </c>
      <c r="D40" s="47"/>
      <c r="E40" s="47"/>
      <c r="F40" s="47"/>
      <c r="G40" s="47">
        <f t="shared" si="4"/>
        <v>0</v>
      </c>
      <c r="H40" s="47"/>
      <c r="I40" s="74" t="e">
        <f t="shared" si="1"/>
        <v>#DIV/0!</v>
      </c>
      <c r="J40" s="68"/>
    </row>
    <row r="41" spans="1:10" s="8" customFormat="1" ht="15.75">
      <c r="A41" s="23"/>
      <c r="B41" s="10"/>
      <c r="C41" s="9" t="s">
        <v>17</v>
      </c>
      <c r="D41" s="46">
        <f>SUM(D26,D30,D37,D38)</f>
        <v>696.5</v>
      </c>
      <c r="E41" s="46">
        <f>SUM(E26,E30,E37,E38)</f>
        <v>301.19999999999993</v>
      </c>
      <c r="F41" s="46">
        <f>SUM(F26,F30,F37,F38)</f>
        <v>1029</v>
      </c>
      <c r="G41" s="46">
        <f>SUM(G26,G30,G37,G38)</f>
        <v>1029</v>
      </c>
      <c r="H41" s="46">
        <f>SUM(H26,H30,H37,H38)</f>
        <v>1029</v>
      </c>
      <c r="I41" s="75">
        <f t="shared" si="1"/>
        <v>100</v>
      </c>
      <c r="J41" s="68"/>
    </row>
    <row r="42" spans="1:10" s="8" customFormat="1" ht="31.5">
      <c r="A42" s="24" t="s">
        <v>18</v>
      </c>
      <c r="B42" s="3">
        <v>210</v>
      </c>
      <c r="C42" s="34" t="s">
        <v>26</v>
      </c>
      <c r="D42" s="44">
        <f>SUM(D43:D45)</f>
        <v>303.1</v>
      </c>
      <c r="E42" s="44">
        <f>SUM(E43:E45)</f>
        <v>138.7</v>
      </c>
      <c r="F42" s="44">
        <f>SUM(F43:F45)</f>
        <v>491.1</v>
      </c>
      <c r="G42" s="44">
        <f>SUM(G43:G45)</f>
        <v>491.1</v>
      </c>
      <c r="H42" s="44">
        <f>SUM(H43:H45)</f>
        <v>491.1</v>
      </c>
      <c r="I42" s="73">
        <f t="shared" si="1"/>
        <v>100</v>
      </c>
      <c r="J42" s="68"/>
    </row>
    <row r="43" spans="1:10" s="5" customFormat="1" ht="15.75">
      <c r="A43" s="22" t="s">
        <v>18</v>
      </c>
      <c r="B43" s="6">
        <v>211</v>
      </c>
      <c r="C43" s="7" t="s">
        <v>1</v>
      </c>
      <c r="D43" s="47">
        <v>232.8</v>
      </c>
      <c r="E43" s="47">
        <f>G43-D43</f>
        <v>138.7</v>
      </c>
      <c r="F43" s="47">
        <v>371.5</v>
      </c>
      <c r="G43" s="47">
        <v>371.5</v>
      </c>
      <c r="H43" s="47">
        <v>371.5</v>
      </c>
      <c r="I43" s="74">
        <f t="shared" si="1"/>
        <v>100</v>
      </c>
      <c r="J43" s="67"/>
    </row>
    <row r="44" spans="1:10" s="5" customFormat="1" ht="15.75" hidden="1">
      <c r="A44" s="22" t="s">
        <v>18</v>
      </c>
      <c r="B44" s="6">
        <v>212</v>
      </c>
      <c r="C44" s="7" t="s">
        <v>2</v>
      </c>
      <c r="D44" s="47"/>
      <c r="E44" s="47"/>
      <c r="F44" s="47"/>
      <c r="G44" s="47">
        <f>D44+E44</f>
        <v>0</v>
      </c>
      <c r="H44" s="47"/>
      <c r="I44" s="74" t="e">
        <f t="shared" si="1"/>
        <v>#DIV/0!</v>
      </c>
      <c r="J44" s="67"/>
    </row>
    <row r="45" spans="1:10" s="8" customFormat="1" ht="15.75">
      <c r="A45" s="22" t="s">
        <v>18</v>
      </c>
      <c r="B45" s="6">
        <v>213</v>
      </c>
      <c r="C45" s="7" t="s">
        <v>3</v>
      </c>
      <c r="D45" s="47">
        <v>70.3</v>
      </c>
      <c r="E45" s="47"/>
      <c r="F45" s="47">
        <v>119.6</v>
      </c>
      <c r="G45" s="47">
        <v>119.6</v>
      </c>
      <c r="H45" s="47">
        <v>119.6</v>
      </c>
      <c r="I45" s="74">
        <f t="shared" si="1"/>
        <v>100</v>
      </c>
      <c r="J45" s="68"/>
    </row>
    <row r="46" spans="1:10" s="5" customFormat="1" ht="15.75" hidden="1">
      <c r="A46" s="24" t="s">
        <v>18</v>
      </c>
      <c r="B46" s="3">
        <v>220</v>
      </c>
      <c r="C46" s="4" t="s">
        <v>4</v>
      </c>
      <c r="D46" s="44">
        <f>SUM(D47:D52)</f>
        <v>0</v>
      </c>
      <c r="E46" s="44">
        <f>SUM(E47:E52)</f>
        <v>0</v>
      </c>
      <c r="F46" s="44">
        <f>SUM(F47:F52)</f>
        <v>0</v>
      </c>
      <c r="G46" s="44">
        <f>SUM(G47:G52)</f>
        <v>0</v>
      </c>
      <c r="H46" s="44">
        <f>SUM(H47:H52)</f>
        <v>0</v>
      </c>
      <c r="I46" s="74" t="e">
        <f t="shared" si="1"/>
        <v>#DIV/0!</v>
      </c>
      <c r="J46" s="67"/>
    </row>
    <row r="47" spans="1:10" s="8" customFormat="1" ht="15.75" customHeight="1" hidden="1">
      <c r="A47" s="22" t="s">
        <v>18</v>
      </c>
      <c r="B47" s="6">
        <v>221</v>
      </c>
      <c r="C47" s="7" t="s">
        <v>5</v>
      </c>
      <c r="D47" s="47"/>
      <c r="E47" s="47"/>
      <c r="F47" s="47"/>
      <c r="G47" s="47">
        <f aca="true" t="shared" si="5" ref="G47:G52">D47+E47</f>
        <v>0</v>
      </c>
      <c r="H47" s="47"/>
      <c r="I47" s="74" t="e">
        <f t="shared" si="1"/>
        <v>#DIV/0!</v>
      </c>
      <c r="J47" s="68"/>
    </row>
    <row r="48" spans="1:10" s="8" customFormat="1" ht="15.75" hidden="1">
      <c r="A48" s="22" t="s">
        <v>18</v>
      </c>
      <c r="B48" s="6">
        <v>222</v>
      </c>
      <c r="C48" s="7" t="s">
        <v>6</v>
      </c>
      <c r="D48" s="47"/>
      <c r="E48" s="47"/>
      <c r="F48" s="47"/>
      <c r="G48" s="47">
        <f t="shared" si="5"/>
        <v>0</v>
      </c>
      <c r="H48" s="47"/>
      <c r="I48" s="74" t="e">
        <f t="shared" si="1"/>
        <v>#DIV/0!</v>
      </c>
      <c r="J48" s="68"/>
    </row>
    <row r="49" spans="1:10" s="8" customFormat="1" ht="15.75" customHeight="1" hidden="1">
      <c r="A49" s="22" t="s">
        <v>18</v>
      </c>
      <c r="B49" s="6">
        <v>223</v>
      </c>
      <c r="C49" s="7" t="s">
        <v>7</v>
      </c>
      <c r="D49" s="47"/>
      <c r="E49" s="47"/>
      <c r="F49" s="47"/>
      <c r="G49" s="47">
        <f t="shared" si="5"/>
        <v>0</v>
      </c>
      <c r="H49" s="47"/>
      <c r="I49" s="74" t="e">
        <f t="shared" si="1"/>
        <v>#DIV/0!</v>
      </c>
      <c r="J49" s="68"/>
    </row>
    <row r="50" spans="1:10" s="5" customFormat="1" ht="22.5" customHeight="1" hidden="1">
      <c r="A50" s="22" t="s">
        <v>18</v>
      </c>
      <c r="B50" s="6">
        <v>224</v>
      </c>
      <c r="C50" s="7" t="s">
        <v>8</v>
      </c>
      <c r="D50" s="47"/>
      <c r="E50" s="47"/>
      <c r="F50" s="47"/>
      <c r="G50" s="47">
        <f t="shared" si="5"/>
        <v>0</v>
      </c>
      <c r="H50" s="47"/>
      <c r="I50" s="74" t="e">
        <f t="shared" si="1"/>
        <v>#DIV/0!</v>
      </c>
      <c r="J50" s="67"/>
    </row>
    <row r="51" spans="1:10" s="8" customFormat="1" ht="15.75" customHeight="1" hidden="1">
      <c r="A51" s="22" t="s">
        <v>18</v>
      </c>
      <c r="B51" s="6">
        <v>225</v>
      </c>
      <c r="C51" s="7" t="s">
        <v>9</v>
      </c>
      <c r="D51" s="47"/>
      <c r="E51" s="47"/>
      <c r="F51" s="47"/>
      <c r="G51" s="47">
        <f t="shared" si="5"/>
        <v>0</v>
      </c>
      <c r="H51" s="47"/>
      <c r="I51" s="74" t="e">
        <f t="shared" si="1"/>
        <v>#DIV/0!</v>
      </c>
      <c r="J51" s="68"/>
    </row>
    <row r="52" spans="1:10" s="8" customFormat="1" ht="15.75" hidden="1">
      <c r="A52" s="22" t="s">
        <v>18</v>
      </c>
      <c r="B52" s="6">
        <v>226</v>
      </c>
      <c r="C52" s="7" t="s">
        <v>10</v>
      </c>
      <c r="D52" s="47"/>
      <c r="E52" s="47"/>
      <c r="F52" s="47"/>
      <c r="G52" s="47">
        <f t="shared" si="5"/>
        <v>0</v>
      </c>
      <c r="H52" s="47"/>
      <c r="I52" s="74" t="e">
        <f t="shared" si="1"/>
        <v>#DIV/0!</v>
      </c>
      <c r="J52" s="68"/>
    </row>
    <row r="53" spans="1:10" s="8" customFormat="1" ht="15.75" hidden="1">
      <c r="A53" s="24" t="s">
        <v>18</v>
      </c>
      <c r="B53" s="3">
        <v>290</v>
      </c>
      <c r="C53" s="4" t="s">
        <v>11</v>
      </c>
      <c r="D53" s="48">
        <v>0</v>
      </c>
      <c r="E53" s="48"/>
      <c r="F53" s="48">
        <v>0</v>
      </c>
      <c r="G53" s="48">
        <f>D53+E53</f>
        <v>0</v>
      </c>
      <c r="H53" s="48">
        <v>0</v>
      </c>
      <c r="I53" s="74" t="e">
        <f t="shared" si="1"/>
        <v>#DIV/0!</v>
      </c>
      <c r="J53" s="68"/>
    </row>
    <row r="54" spans="1:10" s="5" customFormat="1" ht="15.75" hidden="1">
      <c r="A54" s="24" t="s">
        <v>18</v>
      </c>
      <c r="B54" s="3">
        <v>300</v>
      </c>
      <c r="C54" s="34" t="s">
        <v>12</v>
      </c>
      <c r="D54" s="44">
        <f>SUM(D55:D56)</f>
        <v>0</v>
      </c>
      <c r="E54" s="44">
        <f>SUM(E55:E56)</f>
        <v>0</v>
      </c>
      <c r="F54" s="44">
        <f>SUM(F55:F56)</f>
        <v>0</v>
      </c>
      <c r="G54" s="44">
        <f>SUM(G55:G56)</f>
        <v>0</v>
      </c>
      <c r="H54" s="44">
        <f>SUM(H55:H56)</f>
        <v>0</v>
      </c>
      <c r="I54" s="74" t="e">
        <f t="shared" si="1"/>
        <v>#DIV/0!</v>
      </c>
      <c r="J54" s="67"/>
    </row>
    <row r="55" spans="1:10" s="8" customFormat="1" ht="15.75" hidden="1">
      <c r="A55" s="22" t="s">
        <v>18</v>
      </c>
      <c r="B55" s="6">
        <v>310</v>
      </c>
      <c r="C55" s="7" t="s">
        <v>13</v>
      </c>
      <c r="D55" s="47"/>
      <c r="E55" s="47"/>
      <c r="F55" s="47"/>
      <c r="G55" s="47">
        <f>D55+E55</f>
        <v>0</v>
      </c>
      <c r="H55" s="47"/>
      <c r="I55" s="74" t="e">
        <f t="shared" si="1"/>
        <v>#DIV/0!</v>
      </c>
      <c r="J55" s="68"/>
    </row>
    <row r="56" spans="1:10" s="8" customFormat="1" ht="15.75" hidden="1">
      <c r="A56" s="22" t="s">
        <v>18</v>
      </c>
      <c r="B56" s="6">
        <v>340</v>
      </c>
      <c r="C56" s="7" t="s">
        <v>14</v>
      </c>
      <c r="D56" s="47"/>
      <c r="E56" s="47"/>
      <c r="F56" s="47"/>
      <c r="G56" s="47">
        <f>D56+E56</f>
        <v>0</v>
      </c>
      <c r="H56" s="47"/>
      <c r="I56" s="74" t="e">
        <f t="shared" si="1"/>
        <v>#DIV/0!</v>
      </c>
      <c r="J56" s="68"/>
    </row>
    <row r="57" spans="1:10" s="8" customFormat="1" ht="15.75">
      <c r="A57" s="23"/>
      <c r="B57" s="10"/>
      <c r="C57" s="9" t="s">
        <v>17</v>
      </c>
      <c r="D57" s="46">
        <f>SUM(D42,D46,D53,D54)</f>
        <v>303.1</v>
      </c>
      <c r="E57" s="46">
        <f>SUM(E42,E46,E53,E54)</f>
        <v>138.7</v>
      </c>
      <c r="F57" s="46">
        <f>SUM(F42,F46,F53,F54)</f>
        <v>491.1</v>
      </c>
      <c r="G57" s="46">
        <f>SUM(G42,G46,G53,G54)</f>
        <v>491.1</v>
      </c>
      <c r="H57" s="46">
        <f>SUM(H42,H46,H53,H54)</f>
        <v>491.1</v>
      </c>
      <c r="I57" s="75">
        <f t="shared" si="1"/>
        <v>100</v>
      </c>
      <c r="J57" s="68"/>
    </row>
    <row r="58" spans="1:10" s="8" customFormat="1" ht="18" customHeight="1">
      <c r="A58" s="24" t="s">
        <v>19</v>
      </c>
      <c r="B58" s="3">
        <v>210</v>
      </c>
      <c r="C58" s="34" t="s">
        <v>26</v>
      </c>
      <c r="D58" s="44">
        <f>SUM(D59:D61)</f>
        <v>2870.8</v>
      </c>
      <c r="E58" s="44">
        <f>SUM(E59:E61)</f>
        <v>1309.0000000000002</v>
      </c>
      <c r="F58" s="44">
        <f>SUM(F59:F61)</f>
        <v>4179.8</v>
      </c>
      <c r="G58" s="44">
        <f>SUM(G59:G61)</f>
        <v>4179.8</v>
      </c>
      <c r="H58" s="44">
        <f>SUM(H59:H61)</f>
        <v>4179.8</v>
      </c>
      <c r="I58" s="73">
        <f t="shared" si="1"/>
        <v>100</v>
      </c>
      <c r="J58" s="68"/>
    </row>
    <row r="59" spans="1:10" s="8" customFormat="1" ht="15.75">
      <c r="A59" s="22" t="s">
        <v>19</v>
      </c>
      <c r="B59" s="6">
        <v>211</v>
      </c>
      <c r="C59" s="7" t="s">
        <v>1</v>
      </c>
      <c r="D59" s="47">
        <v>2226.5</v>
      </c>
      <c r="E59" s="47">
        <f>G59-D59</f>
        <v>1035.8000000000002</v>
      </c>
      <c r="F59" s="47">
        <v>3262.3</v>
      </c>
      <c r="G59" s="47">
        <v>3262.3</v>
      </c>
      <c r="H59" s="47">
        <v>3262.3</v>
      </c>
      <c r="I59" s="74">
        <f t="shared" si="1"/>
        <v>100</v>
      </c>
      <c r="J59" s="68"/>
    </row>
    <row r="60" spans="1:10" s="8" customFormat="1" ht="15.75" hidden="1">
      <c r="A60" s="22" t="s">
        <v>19</v>
      </c>
      <c r="B60" s="6">
        <v>212</v>
      </c>
      <c r="C60" s="7" t="s">
        <v>2</v>
      </c>
      <c r="D60" s="47">
        <v>0</v>
      </c>
      <c r="E60" s="47"/>
      <c r="F60" s="47">
        <v>0</v>
      </c>
      <c r="G60" s="47">
        <f>D60+E60</f>
        <v>0</v>
      </c>
      <c r="H60" s="47">
        <v>0</v>
      </c>
      <c r="I60" s="74" t="e">
        <f t="shared" si="1"/>
        <v>#DIV/0!</v>
      </c>
      <c r="J60" s="68"/>
    </row>
    <row r="61" spans="1:10" s="8" customFormat="1" ht="15.75">
      <c r="A61" s="22" t="s">
        <v>19</v>
      </c>
      <c r="B61" s="6">
        <v>213</v>
      </c>
      <c r="C61" s="7" t="s">
        <v>3</v>
      </c>
      <c r="D61" s="47">
        <v>644.3</v>
      </c>
      <c r="E61" s="47">
        <f>G61-D61</f>
        <v>273.20000000000005</v>
      </c>
      <c r="F61" s="47">
        <v>917.5</v>
      </c>
      <c r="G61" s="47">
        <v>917.5</v>
      </c>
      <c r="H61" s="47">
        <v>917.5</v>
      </c>
      <c r="I61" s="74">
        <f t="shared" si="1"/>
        <v>100</v>
      </c>
      <c r="J61" s="68"/>
    </row>
    <row r="62" spans="1:10" s="8" customFormat="1" ht="15.75">
      <c r="A62" s="24" t="s">
        <v>19</v>
      </c>
      <c r="B62" s="3">
        <v>220</v>
      </c>
      <c r="C62" s="4" t="s">
        <v>4</v>
      </c>
      <c r="D62" s="44">
        <f>SUM(D63:D68)</f>
        <v>128</v>
      </c>
      <c r="E62" s="44">
        <f>SUM(E63:E68)</f>
        <v>65.79999999999998</v>
      </c>
      <c r="F62" s="44">
        <f>SUM(F63:F68)</f>
        <v>189.29999999999998</v>
      </c>
      <c r="G62" s="44">
        <f>SUM(G63:G68)</f>
        <v>189.29999999999998</v>
      </c>
      <c r="H62" s="44">
        <f>SUM(H63:H68)</f>
        <v>189.29999999999998</v>
      </c>
      <c r="I62" s="73">
        <f t="shared" si="1"/>
        <v>100</v>
      </c>
      <c r="J62" s="68"/>
    </row>
    <row r="63" spans="1:10" s="5" customFormat="1" ht="15.75">
      <c r="A63" s="22" t="s">
        <v>19</v>
      </c>
      <c r="B63" s="6">
        <v>221</v>
      </c>
      <c r="C63" s="7" t="s">
        <v>5</v>
      </c>
      <c r="D63" s="47">
        <v>36.1</v>
      </c>
      <c r="E63" s="47"/>
      <c r="F63" s="47">
        <v>18.4</v>
      </c>
      <c r="G63" s="47">
        <v>18.4</v>
      </c>
      <c r="H63" s="47">
        <v>18.4</v>
      </c>
      <c r="I63" s="74">
        <f t="shared" si="1"/>
        <v>100</v>
      </c>
      <c r="J63" s="67"/>
    </row>
    <row r="64" spans="1:10" s="5" customFormat="1" ht="15.75" hidden="1">
      <c r="A64" s="22" t="s">
        <v>19</v>
      </c>
      <c r="B64" s="6">
        <v>222</v>
      </c>
      <c r="C64" s="7" t="s">
        <v>6</v>
      </c>
      <c r="D64" s="47">
        <v>0</v>
      </c>
      <c r="E64" s="47"/>
      <c r="F64" s="47"/>
      <c r="G64" s="47">
        <f>D64+E64</f>
        <v>0</v>
      </c>
      <c r="H64" s="47"/>
      <c r="I64" s="74" t="e">
        <f t="shared" si="1"/>
        <v>#DIV/0!</v>
      </c>
      <c r="J64" s="67"/>
    </row>
    <row r="65" spans="1:10" s="5" customFormat="1" ht="15.75">
      <c r="A65" s="22" t="s">
        <v>19</v>
      </c>
      <c r="B65" s="6">
        <v>223</v>
      </c>
      <c r="C65" s="7" t="s">
        <v>7</v>
      </c>
      <c r="D65" s="47">
        <v>91.9</v>
      </c>
      <c r="E65" s="47">
        <f>G65-D65</f>
        <v>65.79999999999998</v>
      </c>
      <c r="F65" s="47">
        <v>157.7</v>
      </c>
      <c r="G65" s="47">
        <v>157.7</v>
      </c>
      <c r="H65" s="47">
        <v>157.7</v>
      </c>
      <c r="I65" s="74">
        <f t="shared" si="1"/>
        <v>100</v>
      </c>
      <c r="J65" s="67"/>
    </row>
    <row r="66" spans="1:10" s="5" customFormat="1" ht="15.75" customHeight="1" hidden="1">
      <c r="A66" s="22" t="s">
        <v>19</v>
      </c>
      <c r="B66" s="6">
        <v>224</v>
      </c>
      <c r="C66" s="7" t="s">
        <v>8</v>
      </c>
      <c r="D66" s="47"/>
      <c r="E66" s="47"/>
      <c r="F66" s="47"/>
      <c r="G66" s="47">
        <f>D66+E66</f>
        <v>0</v>
      </c>
      <c r="H66" s="47"/>
      <c r="I66" s="74" t="e">
        <f t="shared" si="1"/>
        <v>#DIV/0!</v>
      </c>
      <c r="J66" s="67"/>
    </row>
    <row r="67" spans="1:10" s="8" customFormat="1" ht="15.75" hidden="1">
      <c r="A67" s="22" t="s">
        <v>19</v>
      </c>
      <c r="B67" s="6">
        <v>225</v>
      </c>
      <c r="C67" s="7" t="s">
        <v>9</v>
      </c>
      <c r="D67" s="47">
        <v>0</v>
      </c>
      <c r="E67" s="47"/>
      <c r="F67" s="47">
        <v>0</v>
      </c>
      <c r="G67" s="47">
        <f>D67+E67</f>
        <v>0</v>
      </c>
      <c r="H67" s="47">
        <v>0</v>
      </c>
      <c r="I67" s="74" t="e">
        <f t="shared" si="1"/>
        <v>#DIV/0!</v>
      </c>
      <c r="J67" s="68"/>
    </row>
    <row r="68" spans="1:10" s="8" customFormat="1" ht="18" customHeight="1">
      <c r="A68" s="22" t="s">
        <v>19</v>
      </c>
      <c r="B68" s="6">
        <v>226</v>
      </c>
      <c r="C68" s="7" t="s">
        <v>10</v>
      </c>
      <c r="D68" s="47">
        <v>0</v>
      </c>
      <c r="E68" s="47"/>
      <c r="F68" s="47">
        <v>13.2</v>
      </c>
      <c r="G68" s="47">
        <v>13.2</v>
      </c>
      <c r="H68" s="47">
        <v>13.2</v>
      </c>
      <c r="I68" s="74">
        <f t="shared" si="1"/>
        <v>100</v>
      </c>
      <c r="J68" s="68"/>
    </row>
    <row r="69" spans="1:10" s="8" customFormat="1" ht="31.5" customHeight="1" hidden="1">
      <c r="A69" s="24" t="s">
        <v>19</v>
      </c>
      <c r="B69" s="3">
        <v>251</v>
      </c>
      <c r="C69" s="34" t="s">
        <v>33</v>
      </c>
      <c r="D69" s="48">
        <v>0</v>
      </c>
      <c r="E69" s="48">
        <v>0</v>
      </c>
      <c r="F69" s="48">
        <v>0</v>
      </c>
      <c r="G69" s="47">
        <v>0</v>
      </c>
      <c r="H69" s="48">
        <v>0</v>
      </c>
      <c r="I69" s="74" t="e">
        <f t="shared" si="1"/>
        <v>#DIV/0!</v>
      </c>
      <c r="J69" s="68"/>
    </row>
    <row r="70" spans="1:10" s="5" customFormat="1" ht="15.75">
      <c r="A70" s="24" t="s">
        <v>19</v>
      </c>
      <c r="B70" s="3">
        <v>290</v>
      </c>
      <c r="C70" s="4" t="s">
        <v>11</v>
      </c>
      <c r="D70" s="48">
        <v>0</v>
      </c>
      <c r="E70" s="48">
        <f>G70-D70</f>
        <v>24.3</v>
      </c>
      <c r="F70" s="48">
        <v>24.3</v>
      </c>
      <c r="G70" s="48">
        <v>24.3</v>
      </c>
      <c r="H70" s="48">
        <v>24.3</v>
      </c>
      <c r="I70" s="73">
        <f t="shared" si="1"/>
        <v>100</v>
      </c>
      <c r="J70" s="67"/>
    </row>
    <row r="71" spans="1:10" s="8" customFormat="1" ht="15.75" hidden="1">
      <c r="A71" s="24" t="s">
        <v>19</v>
      </c>
      <c r="B71" s="3">
        <v>300</v>
      </c>
      <c r="C71" s="4" t="s">
        <v>12</v>
      </c>
      <c r="D71" s="44">
        <f>SUM(D72:D73)</f>
        <v>0</v>
      </c>
      <c r="E71" s="44">
        <f>SUM(E72:E73)</f>
        <v>0</v>
      </c>
      <c r="F71" s="44">
        <f>SUM(F72:F73)</f>
        <v>0</v>
      </c>
      <c r="G71" s="44">
        <f>SUM(G72:G73)</f>
        <v>0</v>
      </c>
      <c r="H71" s="44">
        <f>SUM(H72:H73)</f>
        <v>0</v>
      </c>
      <c r="I71" s="74" t="e">
        <f t="shared" si="1"/>
        <v>#DIV/0!</v>
      </c>
      <c r="J71" s="68"/>
    </row>
    <row r="72" spans="1:10" s="8" customFormat="1" ht="15.75" hidden="1">
      <c r="A72" s="22" t="s">
        <v>19</v>
      </c>
      <c r="B72" s="6">
        <v>310</v>
      </c>
      <c r="C72" s="7" t="s">
        <v>13</v>
      </c>
      <c r="D72" s="47">
        <v>0</v>
      </c>
      <c r="E72" s="47"/>
      <c r="F72" s="47"/>
      <c r="G72" s="47">
        <f>D72+E72</f>
        <v>0</v>
      </c>
      <c r="H72" s="47"/>
      <c r="I72" s="74" t="e">
        <f t="shared" si="1"/>
        <v>#DIV/0!</v>
      </c>
      <c r="J72" s="68"/>
    </row>
    <row r="73" spans="1:10" s="8" customFormat="1" ht="15.75" hidden="1">
      <c r="A73" s="22" t="s">
        <v>19</v>
      </c>
      <c r="B73" s="6">
        <v>340</v>
      </c>
      <c r="C73" s="7" t="s">
        <v>14</v>
      </c>
      <c r="D73" s="47">
        <v>0</v>
      </c>
      <c r="E73" s="47"/>
      <c r="F73" s="47"/>
      <c r="G73" s="47">
        <f>D73+E73</f>
        <v>0</v>
      </c>
      <c r="H73" s="47"/>
      <c r="I73" s="74" t="e">
        <f t="shared" si="1"/>
        <v>#DIV/0!</v>
      </c>
      <c r="J73" s="68"/>
    </row>
    <row r="74" spans="1:10" s="5" customFormat="1" ht="15.75">
      <c r="A74" s="23"/>
      <c r="B74" s="10"/>
      <c r="C74" s="9" t="s">
        <v>17</v>
      </c>
      <c r="D74" s="46">
        <f>SUM(D58,D62,D69,D70,D71)</f>
        <v>2998.8</v>
      </c>
      <c r="E74" s="46">
        <f>SUM(E58,E62,E69,E70,E71)</f>
        <v>1399.1000000000001</v>
      </c>
      <c r="F74" s="46">
        <f>SUM(F58,F62,F69,F70,F71)</f>
        <v>4393.400000000001</v>
      </c>
      <c r="G74" s="46">
        <f>SUM(G58,G62,G69,G70,G71)</f>
        <v>4393.400000000001</v>
      </c>
      <c r="H74" s="46">
        <f>SUM(H58,H62,H69,H70,H71)</f>
        <v>4393.400000000001</v>
      </c>
      <c r="I74" s="75">
        <f t="shared" si="1"/>
        <v>100</v>
      </c>
      <c r="J74" s="67"/>
    </row>
    <row r="75" spans="1:10" s="8" customFormat="1" ht="31.5">
      <c r="A75" s="24" t="s">
        <v>46</v>
      </c>
      <c r="B75" s="3">
        <v>251</v>
      </c>
      <c r="C75" s="34" t="s">
        <v>33</v>
      </c>
      <c r="D75" s="49">
        <v>798.9</v>
      </c>
      <c r="E75" s="49">
        <v>0</v>
      </c>
      <c r="F75" s="49">
        <v>764.3</v>
      </c>
      <c r="G75" s="48">
        <v>798.9</v>
      </c>
      <c r="H75" s="49">
        <v>764.3</v>
      </c>
      <c r="I75" s="73">
        <f aca="true" t="shared" si="6" ref="I75:I138">H75/G75*100</f>
        <v>95.66904493678808</v>
      </c>
      <c r="J75" s="68"/>
    </row>
    <row r="76" spans="1:10" s="8" customFormat="1" ht="15.75">
      <c r="A76" s="23"/>
      <c r="B76" s="10"/>
      <c r="C76" s="9" t="s">
        <v>17</v>
      </c>
      <c r="D76" s="46">
        <f>D75</f>
        <v>798.9</v>
      </c>
      <c r="E76" s="46">
        <f>E75</f>
        <v>0</v>
      </c>
      <c r="F76" s="46">
        <f>F75</f>
        <v>764.3</v>
      </c>
      <c r="G76" s="46">
        <f>G75</f>
        <v>798.9</v>
      </c>
      <c r="H76" s="46">
        <f>H75</f>
        <v>764.3</v>
      </c>
      <c r="I76" s="75">
        <f t="shared" si="6"/>
        <v>95.66904493678808</v>
      </c>
      <c r="J76" s="68"/>
    </row>
    <row r="77" spans="1:10" s="8" customFormat="1" ht="31.5" customHeight="1" hidden="1">
      <c r="A77" s="50" t="s">
        <v>51</v>
      </c>
      <c r="B77" s="37">
        <v>290</v>
      </c>
      <c r="C77" s="36" t="s">
        <v>52</v>
      </c>
      <c r="D77" s="51"/>
      <c r="E77" s="51"/>
      <c r="F77" s="51"/>
      <c r="G77" s="51">
        <f aca="true" t="shared" si="7" ref="G77:G82">D77+E77</f>
        <v>0</v>
      </c>
      <c r="H77" s="51"/>
      <c r="I77" s="74" t="e">
        <f t="shared" si="6"/>
        <v>#DIV/0!</v>
      </c>
      <c r="J77" s="68"/>
    </row>
    <row r="78" spans="1:10" s="8" customFormat="1" ht="15.75">
      <c r="A78" s="50" t="s">
        <v>21</v>
      </c>
      <c r="B78" s="37">
        <v>290</v>
      </c>
      <c r="C78" s="36" t="s">
        <v>22</v>
      </c>
      <c r="D78" s="51">
        <v>15</v>
      </c>
      <c r="E78" s="51"/>
      <c r="F78" s="51">
        <v>0</v>
      </c>
      <c r="G78" s="51">
        <v>15</v>
      </c>
      <c r="H78" s="51">
        <v>0</v>
      </c>
      <c r="I78" s="72">
        <f t="shared" si="6"/>
        <v>0</v>
      </c>
      <c r="J78" s="68"/>
    </row>
    <row r="79" spans="1:10" s="8" customFormat="1" ht="15.75" hidden="1">
      <c r="A79" s="50" t="s">
        <v>60</v>
      </c>
      <c r="B79" s="37">
        <v>226</v>
      </c>
      <c r="C79" s="36" t="s">
        <v>23</v>
      </c>
      <c r="D79" s="51"/>
      <c r="E79" s="51"/>
      <c r="F79" s="51"/>
      <c r="G79" s="51">
        <f t="shared" si="7"/>
        <v>0</v>
      </c>
      <c r="H79" s="51"/>
      <c r="I79" s="74" t="e">
        <f t="shared" si="6"/>
        <v>#DIV/0!</v>
      </c>
      <c r="J79" s="68"/>
    </row>
    <row r="80" spans="1:10" s="8" customFormat="1" ht="15.75">
      <c r="A80" s="50" t="s">
        <v>60</v>
      </c>
      <c r="B80" s="37">
        <v>290</v>
      </c>
      <c r="C80" s="36" t="s">
        <v>23</v>
      </c>
      <c r="D80" s="51">
        <v>0</v>
      </c>
      <c r="E80" s="51"/>
      <c r="F80" s="51">
        <v>12.7</v>
      </c>
      <c r="G80" s="51">
        <v>12.7</v>
      </c>
      <c r="H80" s="51">
        <v>12.7</v>
      </c>
      <c r="I80" s="72">
        <f t="shared" si="6"/>
        <v>100</v>
      </c>
      <c r="J80" s="68"/>
    </row>
    <row r="81" spans="1:10" s="5" customFormat="1" ht="15.75" customHeight="1" hidden="1">
      <c r="A81" s="50" t="s">
        <v>60</v>
      </c>
      <c r="B81" s="37">
        <v>310</v>
      </c>
      <c r="C81" s="36" t="s">
        <v>23</v>
      </c>
      <c r="D81" s="51"/>
      <c r="E81" s="51"/>
      <c r="F81" s="51"/>
      <c r="G81" s="51">
        <f t="shared" si="7"/>
        <v>0</v>
      </c>
      <c r="H81" s="51"/>
      <c r="I81" s="74" t="e">
        <f t="shared" si="6"/>
        <v>#DIV/0!</v>
      </c>
      <c r="J81" s="67"/>
    </row>
    <row r="82" spans="1:10" s="5" customFormat="1" ht="15.75" customHeight="1">
      <c r="A82" s="50" t="s">
        <v>60</v>
      </c>
      <c r="B82" s="37">
        <v>340</v>
      </c>
      <c r="C82" s="36" t="s">
        <v>23</v>
      </c>
      <c r="D82" s="51">
        <v>0.7</v>
      </c>
      <c r="E82" s="51"/>
      <c r="F82" s="51">
        <v>0.7</v>
      </c>
      <c r="G82" s="51">
        <f t="shared" si="7"/>
        <v>0.7</v>
      </c>
      <c r="H82" s="51">
        <v>0.7</v>
      </c>
      <c r="I82" s="72">
        <f t="shared" si="6"/>
        <v>100</v>
      </c>
      <c r="J82" s="67"/>
    </row>
    <row r="83" spans="1:10" s="5" customFormat="1" ht="15.75">
      <c r="A83" s="86" t="s">
        <v>24</v>
      </c>
      <c r="B83" s="87"/>
      <c r="C83" s="87"/>
      <c r="D83" s="46">
        <f>SUM(D80,D78,D77,D76,D74,D57,D41,D79,D82,D81)</f>
        <v>4813</v>
      </c>
      <c r="E83" s="46">
        <f>SUM(E80,E78,E77,E76,E74,E57,E41,E79,E82,E81)</f>
        <v>1839</v>
      </c>
      <c r="F83" s="46">
        <f>SUM(F80,F78,F77,F76,F74,F57,F41,F79,F82,F81)</f>
        <v>6691.200000000001</v>
      </c>
      <c r="G83" s="46">
        <f>SUM(G80,G78,G77,G76,G74,G57,G41,G79,G82,G81)</f>
        <v>6740.800000000001</v>
      </c>
      <c r="H83" s="46">
        <f>SUM(H80,H78,H77,H76,H74,H57,H41,H79,H82,H81)</f>
        <v>6691.200000000001</v>
      </c>
      <c r="I83" s="75">
        <f t="shared" si="6"/>
        <v>99.26418229290292</v>
      </c>
      <c r="J83" s="67"/>
    </row>
    <row r="84" spans="1:10" s="5" customFormat="1" ht="15.75">
      <c r="A84" s="18" t="s">
        <v>68</v>
      </c>
      <c r="B84" s="12"/>
      <c r="C84" s="13"/>
      <c r="D84" s="54"/>
      <c r="E84" s="54"/>
      <c r="F84" s="54"/>
      <c r="G84" s="54"/>
      <c r="H84" s="54"/>
      <c r="I84" s="76"/>
      <c r="J84" s="67"/>
    </row>
    <row r="85" spans="1:10" s="8" customFormat="1" ht="31.5">
      <c r="A85" s="24" t="s">
        <v>69</v>
      </c>
      <c r="B85" s="3">
        <v>210</v>
      </c>
      <c r="C85" s="34" t="s">
        <v>26</v>
      </c>
      <c r="D85" s="44">
        <f>SUM(D86:D88)</f>
        <v>89.7</v>
      </c>
      <c r="E85" s="44">
        <f>SUM(E86:E88)</f>
        <v>0</v>
      </c>
      <c r="F85" s="44">
        <f>SUM(F86:F88)</f>
        <v>88</v>
      </c>
      <c r="G85" s="44">
        <f>SUM(G86:G88)</f>
        <v>88</v>
      </c>
      <c r="H85" s="44">
        <f>SUM(H86:H88)</f>
        <v>88</v>
      </c>
      <c r="I85" s="73">
        <f t="shared" si="6"/>
        <v>100</v>
      </c>
      <c r="J85" s="68"/>
    </row>
    <row r="86" spans="1:10" s="8" customFormat="1" ht="15.75">
      <c r="A86" s="22" t="s">
        <v>20</v>
      </c>
      <c r="B86" s="6">
        <v>211</v>
      </c>
      <c r="C86" s="7" t="s">
        <v>1</v>
      </c>
      <c r="D86" s="55">
        <v>62.6</v>
      </c>
      <c r="E86" s="55"/>
      <c r="F86" s="55">
        <v>67.6</v>
      </c>
      <c r="G86" s="47">
        <v>67.6</v>
      </c>
      <c r="H86" s="55">
        <v>67.6</v>
      </c>
      <c r="I86" s="74">
        <f t="shared" si="6"/>
        <v>100</v>
      </c>
      <c r="J86" s="68"/>
    </row>
    <row r="87" spans="1:10" s="8" customFormat="1" ht="15.75" customHeight="1" hidden="1">
      <c r="A87" s="22" t="s">
        <v>20</v>
      </c>
      <c r="B87" s="6">
        <v>212</v>
      </c>
      <c r="C87" s="7" t="s">
        <v>2</v>
      </c>
      <c r="D87" s="55"/>
      <c r="E87" s="55"/>
      <c r="F87" s="55"/>
      <c r="G87" s="47">
        <f>D87+E87</f>
        <v>0</v>
      </c>
      <c r="H87" s="55"/>
      <c r="I87" s="74" t="e">
        <f t="shared" si="6"/>
        <v>#DIV/0!</v>
      </c>
      <c r="J87" s="68"/>
    </row>
    <row r="88" spans="1:10" s="11" customFormat="1" ht="15.75">
      <c r="A88" s="22" t="s">
        <v>20</v>
      </c>
      <c r="B88" s="6">
        <v>213</v>
      </c>
      <c r="C88" s="7" t="s">
        <v>3</v>
      </c>
      <c r="D88" s="55">
        <v>27.1</v>
      </c>
      <c r="E88" s="55"/>
      <c r="F88" s="55">
        <v>20.4</v>
      </c>
      <c r="G88" s="47">
        <v>20.4</v>
      </c>
      <c r="H88" s="55">
        <v>20.4</v>
      </c>
      <c r="I88" s="74">
        <f t="shared" si="6"/>
        <v>100</v>
      </c>
      <c r="J88" s="69"/>
    </row>
    <row r="89" spans="1:10" s="11" customFormat="1" ht="15.75" hidden="1">
      <c r="A89" s="24" t="s">
        <v>69</v>
      </c>
      <c r="B89" s="3">
        <v>220</v>
      </c>
      <c r="C89" s="4" t="s">
        <v>4</v>
      </c>
      <c r="D89" s="44">
        <f>SUM(D90:D95)</f>
        <v>6.5</v>
      </c>
      <c r="E89" s="44">
        <f>SUM(E90:E95)</f>
        <v>0</v>
      </c>
      <c r="F89" s="44">
        <f>SUM(F90:F95)</f>
        <v>0</v>
      </c>
      <c r="G89" s="44">
        <f>SUM(G90:G95)</f>
        <v>0</v>
      </c>
      <c r="H89" s="44">
        <f>SUM(H90:H95)</f>
        <v>0</v>
      </c>
      <c r="I89" s="74" t="e">
        <f t="shared" si="6"/>
        <v>#DIV/0!</v>
      </c>
      <c r="J89" s="69"/>
    </row>
    <row r="90" spans="1:10" s="11" customFormat="1" ht="15.75" hidden="1">
      <c r="A90" s="22" t="s">
        <v>20</v>
      </c>
      <c r="B90" s="6">
        <v>221</v>
      </c>
      <c r="C90" s="7" t="s">
        <v>5</v>
      </c>
      <c r="D90" s="55">
        <v>3.5</v>
      </c>
      <c r="E90" s="55"/>
      <c r="F90" s="55"/>
      <c r="G90" s="47">
        <v>0</v>
      </c>
      <c r="H90" s="55"/>
      <c r="I90" s="74" t="e">
        <f t="shared" si="6"/>
        <v>#DIV/0!</v>
      </c>
      <c r="J90" s="69"/>
    </row>
    <row r="91" spans="1:10" s="11" customFormat="1" ht="15.75" hidden="1">
      <c r="A91" s="22" t="s">
        <v>20</v>
      </c>
      <c r="B91" s="6">
        <v>222</v>
      </c>
      <c r="C91" s="7" t="s">
        <v>6</v>
      </c>
      <c r="D91" s="55">
        <v>3</v>
      </c>
      <c r="E91" s="55"/>
      <c r="F91" s="55"/>
      <c r="G91" s="47">
        <v>0</v>
      </c>
      <c r="H91" s="55"/>
      <c r="I91" s="74" t="e">
        <f t="shared" si="6"/>
        <v>#DIV/0!</v>
      </c>
      <c r="J91" s="69"/>
    </row>
    <row r="92" spans="1:10" s="11" customFormat="1" ht="15.75" hidden="1">
      <c r="A92" s="22" t="s">
        <v>20</v>
      </c>
      <c r="B92" s="6">
        <v>223</v>
      </c>
      <c r="C92" s="7" t="s">
        <v>7</v>
      </c>
      <c r="D92" s="55"/>
      <c r="E92" s="55"/>
      <c r="F92" s="55"/>
      <c r="G92" s="47">
        <f>D92+E92</f>
        <v>0</v>
      </c>
      <c r="H92" s="55"/>
      <c r="I92" s="74" t="e">
        <f t="shared" si="6"/>
        <v>#DIV/0!</v>
      </c>
      <c r="J92" s="69"/>
    </row>
    <row r="93" spans="1:10" s="15" customFormat="1" ht="15" customHeight="1" hidden="1">
      <c r="A93" s="22" t="s">
        <v>20</v>
      </c>
      <c r="B93" s="6">
        <v>224</v>
      </c>
      <c r="C93" s="7" t="s">
        <v>8</v>
      </c>
      <c r="D93" s="55"/>
      <c r="E93" s="55"/>
      <c r="F93" s="55"/>
      <c r="G93" s="47">
        <f>D93+E93</f>
        <v>0</v>
      </c>
      <c r="H93" s="55"/>
      <c r="I93" s="74" t="e">
        <f t="shared" si="6"/>
        <v>#DIV/0!</v>
      </c>
      <c r="J93" s="70"/>
    </row>
    <row r="94" spans="1:10" s="8" customFormat="1" ht="18" customHeight="1" hidden="1">
      <c r="A94" s="22" t="s">
        <v>20</v>
      </c>
      <c r="B94" s="6">
        <v>225</v>
      </c>
      <c r="C94" s="7" t="s">
        <v>9</v>
      </c>
      <c r="D94" s="55"/>
      <c r="E94" s="55"/>
      <c r="F94" s="55"/>
      <c r="G94" s="47">
        <f>D94+E94</f>
        <v>0</v>
      </c>
      <c r="H94" s="55"/>
      <c r="I94" s="74" t="e">
        <f t="shared" si="6"/>
        <v>#DIV/0!</v>
      </c>
      <c r="J94" s="68"/>
    </row>
    <row r="95" spans="1:10" s="8" customFormat="1" ht="25.5" customHeight="1" hidden="1">
      <c r="A95" s="22" t="s">
        <v>20</v>
      </c>
      <c r="B95" s="6">
        <v>226</v>
      </c>
      <c r="C95" s="7" t="s">
        <v>10</v>
      </c>
      <c r="D95" s="55"/>
      <c r="E95" s="55"/>
      <c r="F95" s="55"/>
      <c r="G95" s="47">
        <f>D95+E95</f>
        <v>0</v>
      </c>
      <c r="H95" s="55"/>
      <c r="I95" s="74" t="e">
        <f t="shared" si="6"/>
        <v>#DIV/0!</v>
      </c>
      <c r="J95" s="68"/>
    </row>
    <row r="96" spans="1:10" s="8" customFormat="1" ht="15.75" customHeight="1" hidden="1">
      <c r="A96" s="24" t="s">
        <v>69</v>
      </c>
      <c r="B96" s="3">
        <v>290</v>
      </c>
      <c r="C96" s="4" t="s">
        <v>11</v>
      </c>
      <c r="D96" s="55"/>
      <c r="E96" s="55"/>
      <c r="F96" s="55"/>
      <c r="G96" s="47">
        <f>D96+E96</f>
        <v>0</v>
      </c>
      <c r="H96" s="55"/>
      <c r="I96" s="74" t="e">
        <f t="shared" si="6"/>
        <v>#DIV/0!</v>
      </c>
      <c r="J96" s="68"/>
    </row>
    <row r="97" spans="1:10" s="8" customFormat="1" ht="15.75" customHeight="1">
      <c r="A97" s="24" t="s">
        <v>69</v>
      </c>
      <c r="B97" s="3">
        <v>300</v>
      </c>
      <c r="C97" s="4" t="s">
        <v>12</v>
      </c>
      <c r="D97" s="44">
        <f>SUM(D98:D99)</f>
        <v>0.8</v>
      </c>
      <c r="E97" s="44">
        <f>SUM(E98:E99)</f>
        <v>0</v>
      </c>
      <c r="F97" s="44">
        <f>SUM(F98:F99)</f>
        <v>9</v>
      </c>
      <c r="G97" s="44">
        <f>SUM(G98:G99)</f>
        <v>9</v>
      </c>
      <c r="H97" s="44">
        <f>SUM(H98:H99)</f>
        <v>9</v>
      </c>
      <c r="I97" s="73">
        <f t="shared" si="6"/>
        <v>100</v>
      </c>
      <c r="J97" s="68"/>
    </row>
    <row r="98" spans="1:10" s="8" customFormat="1" ht="15.75" hidden="1">
      <c r="A98" s="22" t="s">
        <v>20</v>
      </c>
      <c r="B98" s="6">
        <v>310</v>
      </c>
      <c r="C98" s="7" t="s">
        <v>13</v>
      </c>
      <c r="D98" s="55"/>
      <c r="E98" s="55"/>
      <c r="F98" s="55"/>
      <c r="G98" s="47">
        <f>D98+E98</f>
        <v>0</v>
      </c>
      <c r="H98" s="55"/>
      <c r="I98" s="74" t="e">
        <f t="shared" si="6"/>
        <v>#DIV/0!</v>
      </c>
      <c r="J98" s="68"/>
    </row>
    <row r="99" spans="1:10" s="8" customFormat="1" ht="15.75">
      <c r="A99" s="22" t="s">
        <v>20</v>
      </c>
      <c r="B99" s="6">
        <v>340</v>
      </c>
      <c r="C99" s="7" t="s">
        <v>14</v>
      </c>
      <c r="D99" s="55">
        <v>0.8</v>
      </c>
      <c r="E99" s="55"/>
      <c r="F99" s="55">
        <v>9</v>
      </c>
      <c r="G99" s="47">
        <v>9</v>
      </c>
      <c r="H99" s="55">
        <v>9</v>
      </c>
      <c r="I99" s="74">
        <f t="shared" si="6"/>
        <v>100</v>
      </c>
      <c r="J99" s="68"/>
    </row>
    <row r="100" spans="1:10" s="8" customFormat="1" ht="15.75" customHeight="1">
      <c r="A100" s="86" t="s">
        <v>25</v>
      </c>
      <c r="B100" s="87"/>
      <c r="C100" s="87"/>
      <c r="D100" s="46">
        <f>SUM(D85,D89,D96,D97)</f>
        <v>97</v>
      </c>
      <c r="E100" s="46">
        <f>SUM(E85,E89,E96,E97)</f>
        <v>0</v>
      </c>
      <c r="F100" s="46">
        <f>F85+F97</f>
        <v>97</v>
      </c>
      <c r="G100" s="46">
        <f>SUM(G85,G89,G96,G97)</f>
        <v>97</v>
      </c>
      <c r="H100" s="46">
        <f>H85+H97</f>
        <v>97</v>
      </c>
      <c r="I100" s="75">
        <f t="shared" si="6"/>
        <v>100</v>
      </c>
      <c r="J100" s="68"/>
    </row>
    <row r="101" spans="1:10" s="8" customFormat="1" ht="15.75" customHeight="1" hidden="1">
      <c r="A101" s="92" t="s">
        <v>70</v>
      </c>
      <c r="B101" s="93"/>
      <c r="C101" s="93"/>
      <c r="D101" s="54"/>
      <c r="E101" s="54"/>
      <c r="F101" s="54"/>
      <c r="G101" s="54"/>
      <c r="H101" s="54"/>
      <c r="I101" s="74" t="e">
        <f t="shared" si="6"/>
        <v>#DIV/0!</v>
      </c>
      <c r="J101" s="68"/>
    </row>
    <row r="102" spans="1:10" s="8" customFormat="1" ht="15.75" customHeight="1" hidden="1">
      <c r="A102" s="56"/>
      <c r="B102" s="97" t="s">
        <v>71</v>
      </c>
      <c r="C102" s="97"/>
      <c r="D102" s="46">
        <f>SUM(D103,D106)</f>
        <v>0</v>
      </c>
      <c r="E102" s="46">
        <f>SUM(E103,E106)</f>
        <v>0</v>
      </c>
      <c r="F102" s="46">
        <f>SUM(F103,F106)</f>
        <v>0</v>
      </c>
      <c r="G102" s="46">
        <f>SUM(G103,G106)</f>
        <v>0</v>
      </c>
      <c r="H102" s="46">
        <f>SUM(H103,H106)</f>
        <v>0</v>
      </c>
      <c r="I102" s="74" t="e">
        <f t="shared" si="6"/>
        <v>#DIV/0!</v>
      </c>
      <c r="J102" s="68"/>
    </row>
    <row r="103" spans="1:10" s="8" customFormat="1" ht="15.75" customHeight="1" hidden="1">
      <c r="A103" s="24" t="s">
        <v>47</v>
      </c>
      <c r="B103" s="3">
        <v>220</v>
      </c>
      <c r="C103" s="4" t="s">
        <v>4</v>
      </c>
      <c r="D103" s="44">
        <f>SUM(D104,D105)</f>
        <v>0</v>
      </c>
      <c r="E103" s="44">
        <f>SUM(E104,E105)</f>
        <v>0</v>
      </c>
      <c r="F103" s="44">
        <f>SUM(F104,F105)</f>
        <v>0</v>
      </c>
      <c r="G103" s="44">
        <f>SUM(G104,G105)</f>
        <v>0</v>
      </c>
      <c r="H103" s="44">
        <f>SUM(H104,H105)</f>
        <v>0</v>
      </c>
      <c r="I103" s="74" t="e">
        <f t="shared" si="6"/>
        <v>#DIV/0!</v>
      </c>
      <c r="J103" s="68"/>
    </row>
    <row r="104" spans="1:10" s="8" customFormat="1" ht="15.75" customHeight="1" hidden="1">
      <c r="A104" s="22" t="s">
        <v>47</v>
      </c>
      <c r="B104" s="6">
        <v>225</v>
      </c>
      <c r="C104" s="7" t="s">
        <v>9</v>
      </c>
      <c r="D104" s="47"/>
      <c r="E104" s="47"/>
      <c r="F104" s="47"/>
      <c r="G104" s="47">
        <f>D104+E104</f>
        <v>0</v>
      </c>
      <c r="H104" s="47"/>
      <c r="I104" s="74" t="e">
        <f t="shared" si="6"/>
        <v>#DIV/0!</v>
      </c>
      <c r="J104" s="68"/>
    </row>
    <row r="105" spans="1:10" s="8" customFormat="1" ht="15.75" customHeight="1" hidden="1">
      <c r="A105" s="22" t="s">
        <v>47</v>
      </c>
      <c r="B105" s="6">
        <v>226</v>
      </c>
      <c r="C105" s="7" t="s">
        <v>10</v>
      </c>
      <c r="D105" s="47"/>
      <c r="E105" s="47"/>
      <c r="F105" s="47"/>
      <c r="G105" s="47">
        <f>D105+E105</f>
        <v>0</v>
      </c>
      <c r="H105" s="47"/>
      <c r="I105" s="74" t="e">
        <f t="shared" si="6"/>
        <v>#DIV/0!</v>
      </c>
      <c r="J105" s="68"/>
    </row>
    <row r="106" spans="1:10" s="5" customFormat="1" ht="15.75" customHeight="1" hidden="1">
      <c r="A106" s="24" t="s">
        <v>47</v>
      </c>
      <c r="B106" s="3">
        <v>300</v>
      </c>
      <c r="C106" s="4" t="s">
        <v>12</v>
      </c>
      <c r="D106" s="44">
        <f>SUM(D107,D108)</f>
        <v>0</v>
      </c>
      <c r="E106" s="44">
        <f>SUM(E107,E108)</f>
        <v>0</v>
      </c>
      <c r="F106" s="44">
        <f>SUM(F107,F108)</f>
        <v>0</v>
      </c>
      <c r="G106" s="44">
        <f>SUM(G107,G108)</f>
        <v>0</v>
      </c>
      <c r="H106" s="44">
        <f>SUM(H107,H108)</f>
        <v>0</v>
      </c>
      <c r="I106" s="74" t="e">
        <f t="shared" si="6"/>
        <v>#DIV/0!</v>
      </c>
      <c r="J106" s="67"/>
    </row>
    <row r="107" spans="1:10" s="8" customFormat="1" ht="15.75" customHeight="1" hidden="1">
      <c r="A107" s="22" t="s">
        <v>47</v>
      </c>
      <c r="B107" s="6">
        <v>310</v>
      </c>
      <c r="C107" s="7" t="s">
        <v>13</v>
      </c>
      <c r="D107" s="47"/>
      <c r="E107" s="47"/>
      <c r="F107" s="47"/>
      <c r="G107" s="47">
        <f>D107+E107</f>
        <v>0</v>
      </c>
      <c r="H107" s="47"/>
      <c r="I107" s="74" t="e">
        <f t="shared" si="6"/>
        <v>#DIV/0!</v>
      </c>
      <c r="J107" s="68"/>
    </row>
    <row r="108" spans="1:10" s="8" customFormat="1" ht="15" customHeight="1" hidden="1">
      <c r="A108" s="22" t="s">
        <v>47</v>
      </c>
      <c r="B108" s="6">
        <v>340</v>
      </c>
      <c r="C108" s="7" t="s">
        <v>14</v>
      </c>
      <c r="D108" s="47"/>
      <c r="E108" s="47"/>
      <c r="F108" s="47"/>
      <c r="G108" s="47">
        <f>D108+E108</f>
        <v>0</v>
      </c>
      <c r="H108" s="47"/>
      <c r="I108" s="74" t="e">
        <f t="shared" si="6"/>
        <v>#DIV/0!</v>
      </c>
      <c r="J108" s="68"/>
    </row>
    <row r="109" spans="1:10" s="16" customFormat="1" ht="14.25" customHeight="1" hidden="1">
      <c r="A109" s="56"/>
      <c r="B109" s="97" t="s">
        <v>72</v>
      </c>
      <c r="C109" s="97"/>
      <c r="D109" s="46">
        <f>SUM(D110,D113)</f>
        <v>0</v>
      </c>
      <c r="E109" s="46">
        <f>SUM(E110,E113)</f>
        <v>0</v>
      </c>
      <c r="F109" s="46">
        <f>SUM(F110,F113)</f>
        <v>0</v>
      </c>
      <c r="G109" s="46">
        <f>SUM(G110,G113)</f>
        <v>0</v>
      </c>
      <c r="H109" s="46">
        <f>SUM(H110,H113)</f>
        <v>0</v>
      </c>
      <c r="I109" s="74" t="e">
        <f t="shared" si="6"/>
        <v>#DIV/0!</v>
      </c>
      <c r="J109" s="71"/>
    </row>
    <row r="110" spans="1:10" s="29" customFormat="1" ht="31.5" customHeight="1" hidden="1">
      <c r="A110" s="24" t="s">
        <v>45</v>
      </c>
      <c r="B110" s="3">
        <v>220</v>
      </c>
      <c r="C110" s="4" t="s">
        <v>4</v>
      </c>
      <c r="D110" s="44">
        <f>SUM(D111,D112)</f>
        <v>0</v>
      </c>
      <c r="E110" s="44">
        <f>SUM(E111,E112)</f>
        <v>0</v>
      </c>
      <c r="F110" s="44">
        <f>SUM(F111,F112)</f>
        <v>0</v>
      </c>
      <c r="G110" s="44">
        <f>SUM(G111,G112)</f>
        <v>0</v>
      </c>
      <c r="H110" s="44">
        <f>SUM(H111,H112)</f>
        <v>0</v>
      </c>
      <c r="I110" s="74" t="e">
        <f t="shared" si="6"/>
        <v>#DIV/0!</v>
      </c>
      <c r="J110" s="71"/>
    </row>
    <row r="111" spans="1:10" s="30" customFormat="1" ht="32.25" customHeight="1" hidden="1">
      <c r="A111" s="22" t="s">
        <v>45</v>
      </c>
      <c r="B111" s="6">
        <v>225</v>
      </c>
      <c r="C111" s="7" t="s">
        <v>9</v>
      </c>
      <c r="D111" s="47">
        <v>0</v>
      </c>
      <c r="E111" s="47"/>
      <c r="F111" s="47"/>
      <c r="G111" s="47">
        <f>D111+E111</f>
        <v>0</v>
      </c>
      <c r="H111" s="47"/>
      <c r="I111" s="74" t="e">
        <f t="shared" si="6"/>
        <v>#DIV/0!</v>
      </c>
      <c r="J111" s="68"/>
    </row>
    <row r="112" spans="1:10" s="30" customFormat="1" ht="18" customHeight="1" hidden="1">
      <c r="A112" s="22" t="s">
        <v>45</v>
      </c>
      <c r="B112" s="6">
        <v>226</v>
      </c>
      <c r="C112" s="7" t="s">
        <v>10</v>
      </c>
      <c r="D112" s="47">
        <v>0</v>
      </c>
      <c r="E112" s="47">
        <v>0</v>
      </c>
      <c r="F112" s="47">
        <v>0</v>
      </c>
      <c r="G112" s="47">
        <f>D112+E112</f>
        <v>0</v>
      </c>
      <c r="H112" s="47">
        <v>0</v>
      </c>
      <c r="I112" s="74" t="e">
        <f t="shared" si="6"/>
        <v>#DIV/0!</v>
      </c>
      <c r="J112" s="68"/>
    </row>
    <row r="113" spans="1:10" s="30" customFormat="1" ht="14.25" customHeight="1" hidden="1">
      <c r="A113" s="24" t="s">
        <v>45</v>
      </c>
      <c r="B113" s="3">
        <v>300</v>
      </c>
      <c r="C113" s="4" t="s">
        <v>12</v>
      </c>
      <c r="D113" s="44">
        <f>SUM(D114,D115)</f>
        <v>0</v>
      </c>
      <c r="E113" s="44">
        <f>SUM(E114,E115)</f>
        <v>0</v>
      </c>
      <c r="F113" s="44">
        <f>SUM(F114,F115)</f>
        <v>0</v>
      </c>
      <c r="G113" s="44">
        <f>SUM(G114,G115)</f>
        <v>0</v>
      </c>
      <c r="H113" s="44">
        <f>SUM(H114,H115)</f>
        <v>0</v>
      </c>
      <c r="I113" s="74" t="e">
        <f t="shared" si="6"/>
        <v>#DIV/0!</v>
      </c>
      <c r="J113" s="68"/>
    </row>
    <row r="114" spans="1:10" s="30" customFormat="1" ht="14.25" customHeight="1" hidden="1">
      <c r="A114" s="22" t="s">
        <v>45</v>
      </c>
      <c r="B114" s="6">
        <v>310</v>
      </c>
      <c r="C114" s="7" t="s">
        <v>13</v>
      </c>
      <c r="D114" s="47">
        <v>0</v>
      </c>
      <c r="E114" s="47"/>
      <c r="F114" s="47"/>
      <c r="G114" s="47">
        <f>D114+E114</f>
        <v>0</v>
      </c>
      <c r="H114" s="47"/>
      <c r="I114" s="74" t="e">
        <f t="shared" si="6"/>
        <v>#DIV/0!</v>
      </c>
      <c r="J114" s="68"/>
    </row>
    <row r="115" spans="1:10" s="30" customFormat="1" ht="14.25" customHeight="1" hidden="1">
      <c r="A115" s="22" t="s">
        <v>45</v>
      </c>
      <c r="B115" s="6">
        <v>340</v>
      </c>
      <c r="C115" s="7" t="s">
        <v>14</v>
      </c>
      <c r="D115" s="47">
        <v>0</v>
      </c>
      <c r="E115" s="47"/>
      <c r="F115" s="47"/>
      <c r="G115" s="47">
        <f>D115+E115</f>
        <v>0</v>
      </c>
      <c r="H115" s="47"/>
      <c r="I115" s="74" t="e">
        <f t="shared" si="6"/>
        <v>#DIV/0!</v>
      </c>
      <c r="J115" s="68"/>
    </row>
    <row r="116" spans="1:10" s="30" customFormat="1" ht="15.75" customHeight="1" hidden="1">
      <c r="A116" s="86" t="s">
        <v>44</v>
      </c>
      <c r="B116" s="87"/>
      <c r="C116" s="87"/>
      <c r="D116" s="46">
        <f>SUM(D102,D109)</f>
        <v>0</v>
      </c>
      <c r="E116" s="46">
        <f>SUM(E102,E109)</f>
        <v>0</v>
      </c>
      <c r="F116" s="46">
        <f>SUM(F102,F109)</f>
        <v>0</v>
      </c>
      <c r="G116" s="46">
        <f>SUM(G102,G109)</f>
        <v>0</v>
      </c>
      <c r="H116" s="46">
        <f>SUM(H102,H109)</f>
        <v>0</v>
      </c>
      <c r="I116" s="74" t="e">
        <f t="shared" si="6"/>
        <v>#DIV/0!</v>
      </c>
      <c r="J116" s="68"/>
    </row>
    <row r="117" spans="1:10" s="30" customFormat="1" ht="18" customHeight="1">
      <c r="A117" s="98" t="s">
        <v>73</v>
      </c>
      <c r="B117" s="99"/>
      <c r="C117" s="99"/>
      <c r="D117" s="54"/>
      <c r="E117" s="54"/>
      <c r="F117" s="54"/>
      <c r="G117" s="54"/>
      <c r="H117" s="54"/>
      <c r="I117" s="76"/>
      <c r="J117" s="68"/>
    </row>
    <row r="118" spans="1:10" s="30" customFormat="1" ht="18" customHeight="1">
      <c r="A118" s="52"/>
      <c r="B118" s="85" t="s">
        <v>74</v>
      </c>
      <c r="C118" s="85"/>
      <c r="D118" s="46">
        <f>SUM(D119,D120,D121)</f>
        <v>42.4</v>
      </c>
      <c r="E118" s="46">
        <f>SUM(E119,E120,E121)</f>
        <v>0</v>
      </c>
      <c r="F118" s="46">
        <f>SUM(F119,F120,F121)</f>
        <v>41.4</v>
      </c>
      <c r="G118" s="46">
        <f>SUM(G119,G120,G121)</f>
        <v>42.4</v>
      </c>
      <c r="H118" s="46">
        <f>SUM(H119,H120,H121)</f>
        <v>41.4</v>
      </c>
      <c r="I118" s="75">
        <f t="shared" si="6"/>
        <v>97.64150943396226</v>
      </c>
      <c r="J118" s="68"/>
    </row>
    <row r="119" spans="1:10" s="30" customFormat="1" ht="18" customHeight="1">
      <c r="A119" s="58" t="s">
        <v>61</v>
      </c>
      <c r="B119" s="6">
        <v>211</v>
      </c>
      <c r="C119" s="7" t="s">
        <v>1</v>
      </c>
      <c r="D119" s="55">
        <v>28.2</v>
      </c>
      <c r="E119" s="55"/>
      <c r="F119" s="55">
        <v>30.2</v>
      </c>
      <c r="G119" s="47">
        <v>31</v>
      </c>
      <c r="H119" s="55">
        <v>30.2</v>
      </c>
      <c r="I119" s="74">
        <f t="shared" si="6"/>
        <v>97.41935483870967</v>
      </c>
      <c r="J119" s="68"/>
    </row>
    <row r="120" spans="1:10" s="31" customFormat="1" ht="15" customHeight="1">
      <c r="A120" s="58" t="s">
        <v>61</v>
      </c>
      <c r="B120" s="6">
        <v>213</v>
      </c>
      <c r="C120" s="7" t="s">
        <v>3</v>
      </c>
      <c r="D120" s="55">
        <v>12.2</v>
      </c>
      <c r="E120" s="55"/>
      <c r="F120" s="55">
        <v>9.2</v>
      </c>
      <c r="G120" s="47">
        <v>9.4</v>
      </c>
      <c r="H120" s="55">
        <v>9.2</v>
      </c>
      <c r="I120" s="74">
        <f t="shared" si="6"/>
        <v>97.8723404255319</v>
      </c>
      <c r="J120" s="70"/>
    </row>
    <row r="121" spans="1:10" s="29" customFormat="1" ht="18.75">
      <c r="A121" s="58" t="s">
        <v>61</v>
      </c>
      <c r="B121" s="6">
        <v>340</v>
      </c>
      <c r="C121" s="7" t="s">
        <v>14</v>
      </c>
      <c r="D121" s="55">
        <v>2</v>
      </c>
      <c r="E121" s="55"/>
      <c r="F121" s="55">
        <v>2</v>
      </c>
      <c r="G121" s="47">
        <f>D121+E121</f>
        <v>2</v>
      </c>
      <c r="H121" s="55">
        <v>2</v>
      </c>
      <c r="I121" s="74">
        <f t="shared" si="6"/>
        <v>100</v>
      </c>
      <c r="J121" s="71"/>
    </row>
    <row r="122" spans="1:10" s="30" customFormat="1" ht="15.75" hidden="1">
      <c r="A122" s="52"/>
      <c r="B122" s="85" t="s">
        <v>75</v>
      </c>
      <c r="C122" s="85"/>
      <c r="D122" s="46">
        <f>SUM(D123)</f>
        <v>0</v>
      </c>
      <c r="E122" s="46">
        <f>SUM(E123)</f>
        <v>0</v>
      </c>
      <c r="F122" s="46">
        <f>SUM(F123)</f>
        <v>0</v>
      </c>
      <c r="G122" s="46">
        <f>SUM(G123)</f>
        <v>0</v>
      </c>
      <c r="H122" s="46">
        <f>SUM(H123)</f>
        <v>0</v>
      </c>
      <c r="I122" s="74" t="e">
        <f t="shared" si="6"/>
        <v>#DIV/0!</v>
      </c>
      <c r="J122" s="68"/>
    </row>
    <row r="123" spans="1:10" s="30" customFormat="1" ht="15.75" hidden="1">
      <c r="A123" s="58" t="s">
        <v>76</v>
      </c>
      <c r="B123" s="6">
        <v>224</v>
      </c>
      <c r="C123" s="7" t="s">
        <v>8</v>
      </c>
      <c r="D123" s="55"/>
      <c r="E123" s="55"/>
      <c r="F123" s="55"/>
      <c r="G123" s="47">
        <f>D123+E123</f>
        <v>0</v>
      </c>
      <c r="H123" s="55"/>
      <c r="I123" s="74" t="e">
        <f t="shared" si="6"/>
        <v>#DIV/0!</v>
      </c>
      <c r="J123" s="68"/>
    </row>
    <row r="124" spans="1:10" s="30" customFormat="1" ht="15.75">
      <c r="A124" s="52"/>
      <c r="B124" s="85" t="s">
        <v>77</v>
      </c>
      <c r="C124" s="85"/>
      <c r="D124" s="46">
        <f>SUM(D125:D135)</f>
        <v>516</v>
      </c>
      <c r="E124" s="46">
        <f>SUM(E125:E135)</f>
        <v>456.4</v>
      </c>
      <c r="F124" s="46">
        <f>SUM(F125:F135)</f>
        <v>537.4</v>
      </c>
      <c r="G124" s="46">
        <f>SUM(G125:G135)</f>
        <v>972.4</v>
      </c>
      <c r="H124" s="46">
        <f>SUM(H125:H135)</f>
        <v>537.4</v>
      </c>
      <c r="I124" s="75">
        <f t="shared" si="6"/>
        <v>55.265322912381734</v>
      </c>
      <c r="J124" s="68"/>
    </row>
    <row r="125" spans="1:10" s="30" customFormat="1" ht="15.75">
      <c r="A125" s="58" t="s">
        <v>62</v>
      </c>
      <c r="B125" s="6">
        <v>225</v>
      </c>
      <c r="C125" s="33" t="s">
        <v>9</v>
      </c>
      <c r="D125" s="55">
        <v>516</v>
      </c>
      <c r="E125" s="55">
        <f>G125-D125</f>
        <v>356.4</v>
      </c>
      <c r="F125" s="55">
        <v>537.4</v>
      </c>
      <c r="G125" s="47">
        <v>872.4</v>
      </c>
      <c r="H125" s="55">
        <v>537.4</v>
      </c>
      <c r="I125" s="74">
        <f t="shared" si="6"/>
        <v>61.600183402109124</v>
      </c>
      <c r="J125" s="68"/>
    </row>
    <row r="126" spans="1:10" s="30" customFormat="1" ht="31.5" hidden="1">
      <c r="A126" s="58" t="s">
        <v>62</v>
      </c>
      <c r="B126" s="6">
        <v>225</v>
      </c>
      <c r="C126" s="33" t="s">
        <v>79</v>
      </c>
      <c r="D126" s="55"/>
      <c r="E126" s="55"/>
      <c r="F126" s="55"/>
      <c r="G126" s="47">
        <f aca="true" t="shared" si="8" ref="G126:G135">D126+E126</f>
        <v>0</v>
      </c>
      <c r="H126" s="55"/>
      <c r="I126" s="74" t="e">
        <f t="shared" si="6"/>
        <v>#DIV/0!</v>
      </c>
      <c r="J126" s="68"/>
    </row>
    <row r="127" spans="1:10" s="30" customFormat="1" ht="15.75" hidden="1">
      <c r="A127" s="58" t="s">
        <v>62</v>
      </c>
      <c r="B127" s="6">
        <v>225</v>
      </c>
      <c r="C127" s="7" t="s">
        <v>80</v>
      </c>
      <c r="D127" s="55">
        <v>0</v>
      </c>
      <c r="E127" s="55"/>
      <c r="F127" s="55"/>
      <c r="G127" s="47">
        <f t="shared" si="8"/>
        <v>0</v>
      </c>
      <c r="H127" s="55"/>
      <c r="I127" s="74" t="e">
        <f t="shared" si="6"/>
        <v>#DIV/0!</v>
      </c>
      <c r="J127" s="68"/>
    </row>
    <row r="128" spans="1:10" s="30" customFormat="1" ht="15.75" customHeight="1">
      <c r="A128" s="58" t="s">
        <v>62</v>
      </c>
      <c r="B128" s="6">
        <v>226</v>
      </c>
      <c r="C128" s="7" t="s">
        <v>38</v>
      </c>
      <c r="D128" s="55"/>
      <c r="E128" s="55">
        <f>G128-D128</f>
        <v>100</v>
      </c>
      <c r="F128" s="55">
        <v>0</v>
      </c>
      <c r="G128" s="47">
        <v>100</v>
      </c>
      <c r="H128" s="55">
        <v>0</v>
      </c>
      <c r="I128" s="74">
        <f t="shared" si="6"/>
        <v>0</v>
      </c>
      <c r="J128" s="68"/>
    </row>
    <row r="129" spans="1:10" s="30" customFormat="1" ht="15.75" customHeight="1" hidden="1">
      <c r="A129" s="58" t="s">
        <v>62</v>
      </c>
      <c r="B129" s="6">
        <v>226</v>
      </c>
      <c r="C129" s="7" t="s">
        <v>80</v>
      </c>
      <c r="D129" s="55"/>
      <c r="E129" s="55"/>
      <c r="F129" s="55"/>
      <c r="G129" s="47">
        <f t="shared" si="8"/>
        <v>0</v>
      </c>
      <c r="H129" s="55"/>
      <c r="I129" s="74" t="e">
        <f t="shared" si="6"/>
        <v>#DIV/0!</v>
      </c>
      <c r="J129" s="68"/>
    </row>
    <row r="130" spans="1:10" s="30" customFormat="1" ht="15.75" customHeight="1" hidden="1">
      <c r="A130" s="58" t="s">
        <v>62</v>
      </c>
      <c r="B130" s="6">
        <v>290</v>
      </c>
      <c r="C130" s="7" t="s">
        <v>78</v>
      </c>
      <c r="D130" s="55"/>
      <c r="E130" s="55"/>
      <c r="F130" s="55"/>
      <c r="G130" s="47">
        <f t="shared" si="8"/>
        <v>0</v>
      </c>
      <c r="H130" s="55"/>
      <c r="I130" s="74" t="e">
        <f t="shared" si="6"/>
        <v>#DIV/0!</v>
      </c>
      <c r="J130" s="68"/>
    </row>
    <row r="131" spans="1:10" s="31" customFormat="1" ht="18.75" customHeight="1" hidden="1">
      <c r="A131" s="58" t="s">
        <v>62</v>
      </c>
      <c r="B131" s="6">
        <v>290</v>
      </c>
      <c r="C131" s="7" t="s">
        <v>80</v>
      </c>
      <c r="D131" s="55"/>
      <c r="E131" s="55"/>
      <c r="F131" s="55"/>
      <c r="G131" s="47">
        <f t="shared" si="8"/>
        <v>0</v>
      </c>
      <c r="H131" s="55"/>
      <c r="I131" s="74" t="e">
        <f t="shared" si="6"/>
        <v>#DIV/0!</v>
      </c>
      <c r="J131" s="70"/>
    </row>
    <row r="132" spans="1:10" ht="19.5" customHeight="1" hidden="1">
      <c r="A132" s="58" t="s">
        <v>62</v>
      </c>
      <c r="B132" s="6">
        <v>310</v>
      </c>
      <c r="C132" s="7" t="s">
        <v>78</v>
      </c>
      <c r="D132" s="55"/>
      <c r="E132" s="55"/>
      <c r="F132" s="55"/>
      <c r="G132" s="47">
        <f t="shared" si="8"/>
        <v>0</v>
      </c>
      <c r="H132" s="55"/>
      <c r="I132" s="74" t="e">
        <f t="shared" si="6"/>
        <v>#DIV/0!</v>
      </c>
      <c r="J132" s="66"/>
    </row>
    <row r="133" spans="1:10" s="32" customFormat="1" ht="16.5" customHeight="1" hidden="1">
      <c r="A133" s="58" t="s">
        <v>62</v>
      </c>
      <c r="B133" s="6">
        <v>310</v>
      </c>
      <c r="C133" s="7" t="s">
        <v>80</v>
      </c>
      <c r="D133" s="55"/>
      <c r="E133" s="55"/>
      <c r="F133" s="55"/>
      <c r="G133" s="47">
        <f t="shared" si="8"/>
        <v>0</v>
      </c>
      <c r="H133" s="55"/>
      <c r="I133" s="74" t="e">
        <f t="shared" si="6"/>
        <v>#DIV/0!</v>
      </c>
      <c r="J133" s="66"/>
    </row>
    <row r="134" spans="1:10" s="32" customFormat="1" ht="16.5" customHeight="1" hidden="1">
      <c r="A134" s="58" t="s">
        <v>62</v>
      </c>
      <c r="B134" s="6">
        <v>340</v>
      </c>
      <c r="C134" s="7" t="s">
        <v>78</v>
      </c>
      <c r="D134" s="55"/>
      <c r="E134" s="55"/>
      <c r="F134" s="55"/>
      <c r="G134" s="47">
        <f t="shared" si="8"/>
        <v>0</v>
      </c>
      <c r="H134" s="55"/>
      <c r="I134" s="74" t="e">
        <f t="shared" si="6"/>
        <v>#DIV/0!</v>
      </c>
      <c r="J134" s="66"/>
    </row>
    <row r="135" spans="1:10" s="32" customFormat="1" ht="13.5" customHeight="1" hidden="1">
      <c r="A135" s="58" t="s">
        <v>62</v>
      </c>
      <c r="B135" s="6">
        <v>340</v>
      </c>
      <c r="C135" s="7" t="s">
        <v>80</v>
      </c>
      <c r="D135" s="55"/>
      <c r="E135" s="55"/>
      <c r="F135" s="55"/>
      <c r="G135" s="47">
        <f t="shared" si="8"/>
        <v>0</v>
      </c>
      <c r="H135" s="55"/>
      <c r="I135" s="74" t="e">
        <f t="shared" si="6"/>
        <v>#DIV/0!</v>
      </c>
      <c r="J135" s="66"/>
    </row>
    <row r="136" spans="1:10" s="32" customFormat="1" ht="33" customHeight="1">
      <c r="A136" s="52"/>
      <c r="B136" s="97" t="s">
        <v>81</v>
      </c>
      <c r="C136" s="97"/>
      <c r="D136" s="46">
        <f>SUM(D137,D138)</f>
        <v>0</v>
      </c>
      <c r="E136" s="46">
        <f>SUM(E137,E138)</f>
        <v>0</v>
      </c>
      <c r="F136" s="46">
        <f>SUM(F137,F138)</f>
        <v>99.9</v>
      </c>
      <c r="G136" s="46">
        <f>SUM(G137,G138)</f>
        <v>99.9</v>
      </c>
      <c r="H136" s="46">
        <f>SUM(H137,H138)</f>
        <v>99.9</v>
      </c>
      <c r="I136" s="75">
        <f t="shared" si="6"/>
        <v>100</v>
      </c>
      <c r="J136" s="66"/>
    </row>
    <row r="137" spans="1:10" s="32" customFormat="1" ht="16.5" customHeight="1">
      <c r="A137" s="58" t="s">
        <v>42</v>
      </c>
      <c r="B137" s="6">
        <v>226</v>
      </c>
      <c r="C137" s="7" t="s">
        <v>82</v>
      </c>
      <c r="D137" s="47">
        <v>0</v>
      </c>
      <c r="E137" s="47">
        <v>0</v>
      </c>
      <c r="F137" s="47">
        <v>99.9</v>
      </c>
      <c r="G137" s="47">
        <v>99.9</v>
      </c>
      <c r="H137" s="47">
        <v>99.9</v>
      </c>
      <c r="I137" s="74">
        <f t="shared" si="6"/>
        <v>100</v>
      </c>
      <c r="J137" s="66"/>
    </row>
    <row r="138" spans="1:10" s="32" customFormat="1" ht="16.5" customHeight="1" hidden="1">
      <c r="A138" s="58" t="s">
        <v>42</v>
      </c>
      <c r="B138" s="6">
        <v>226</v>
      </c>
      <c r="C138" s="7" t="s">
        <v>83</v>
      </c>
      <c r="D138" s="55"/>
      <c r="E138" s="55"/>
      <c r="F138" s="55"/>
      <c r="G138" s="47">
        <f>D138+E138</f>
        <v>0</v>
      </c>
      <c r="H138" s="55"/>
      <c r="I138" s="74" t="e">
        <f t="shared" si="6"/>
        <v>#DIV/0!</v>
      </c>
      <c r="J138" s="66"/>
    </row>
    <row r="139" spans="1:10" s="32" customFormat="1" ht="16.5" customHeight="1" hidden="1">
      <c r="A139" s="58" t="s">
        <v>42</v>
      </c>
      <c r="B139" s="6">
        <v>251</v>
      </c>
      <c r="C139" s="33" t="s">
        <v>84</v>
      </c>
      <c r="D139" s="55"/>
      <c r="E139" s="55"/>
      <c r="F139" s="55"/>
      <c r="G139" s="47">
        <f>D139+E139</f>
        <v>0</v>
      </c>
      <c r="H139" s="55"/>
      <c r="I139" s="74" t="e">
        <f aca="true" t="shared" si="9" ref="I139:I202">H139/G139*100</f>
        <v>#DIV/0!</v>
      </c>
      <c r="J139" s="66"/>
    </row>
    <row r="140" spans="1:10" s="32" customFormat="1" ht="16.5" customHeight="1">
      <c r="A140" s="86" t="s">
        <v>43</v>
      </c>
      <c r="B140" s="87"/>
      <c r="C140" s="87"/>
      <c r="D140" s="46">
        <f>SUM(D136,D118,D122,D124)</f>
        <v>558.4</v>
      </c>
      <c r="E140" s="46">
        <f>SUM(E136,E118,E122,E124)</f>
        <v>456.4</v>
      </c>
      <c r="F140" s="46">
        <f>SUM(F136,F118,F122,F124)</f>
        <v>678.7</v>
      </c>
      <c r="G140" s="46">
        <f>SUM(G136,G118,G122,G124)</f>
        <v>1114.7</v>
      </c>
      <c r="H140" s="46">
        <f>SUM(H136,H118,H122,H124)</f>
        <v>678.7</v>
      </c>
      <c r="I140" s="75">
        <f t="shared" si="9"/>
        <v>60.88633713106666</v>
      </c>
      <c r="J140" s="66"/>
    </row>
    <row r="141" spans="1:10" s="32" customFormat="1" ht="16.5" customHeight="1">
      <c r="A141" s="18" t="s">
        <v>85</v>
      </c>
      <c r="B141" s="12"/>
      <c r="C141" s="13"/>
      <c r="D141" s="54"/>
      <c r="E141" s="54"/>
      <c r="F141" s="54"/>
      <c r="G141" s="54"/>
      <c r="H141" s="54"/>
      <c r="I141" s="76"/>
      <c r="J141" s="66"/>
    </row>
    <row r="142" spans="1:10" s="32" customFormat="1" ht="16.5" customHeight="1" hidden="1">
      <c r="A142" s="52"/>
      <c r="B142" s="85" t="s">
        <v>55</v>
      </c>
      <c r="C142" s="85"/>
      <c r="D142" s="46">
        <f>SUM(D143:D159)</f>
        <v>0</v>
      </c>
      <c r="E142" s="46">
        <f>SUM(E143:E159)</f>
        <v>0</v>
      </c>
      <c r="F142" s="46">
        <f>SUM(F143:F159)</f>
        <v>0</v>
      </c>
      <c r="G142" s="46">
        <f>SUM(G143:G159)</f>
        <v>0</v>
      </c>
      <c r="H142" s="46">
        <f>SUM(H143:H159)</f>
        <v>0</v>
      </c>
      <c r="I142" s="74" t="e">
        <f t="shared" si="9"/>
        <v>#DIV/0!</v>
      </c>
      <c r="J142" s="66"/>
    </row>
    <row r="143" spans="1:10" s="32" customFormat="1" ht="16.5" customHeight="1" hidden="1">
      <c r="A143" s="22" t="s">
        <v>54</v>
      </c>
      <c r="B143" s="6">
        <v>225</v>
      </c>
      <c r="C143" s="7" t="s">
        <v>9</v>
      </c>
      <c r="D143" s="55"/>
      <c r="E143" s="55"/>
      <c r="F143" s="55"/>
      <c r="G143" s="47">
        <f aca="true" t="shared" si="10" ref="G143:G159">D143+E143</f>
        <v>0</v>
      </c>
      <c r="H143" s="55"/>
      <c r="I143" s="74" t="e">
        <f t="shared" si="9"/>
        <v>#DIV/0!</v>
      </c>
      <c r="J143" s="66"/>
    </row>
    <row r="144" spans="1:10" s="32" customFormat="1" ht="16.5" customHeight="1" hidden="1">
      <c r="A144" s="22" t="s">
        <v>54</v>
      </c>
      <c r="B144" s="6">
        <v>226</v>
      </c>
      <c r="C144" s="7" t="s">
        <v>10</v>
      </c>
      <c r="D144" s="55"/>
      <c r="E144" s="55"/>
      <c r="F144" s="55"/>
      <c r="G144" s="47">
        <f t="shared" si="10"/>
        <v>0</v>
      </c>
      <c r="H144" s="55"/>
      <c r="I144" s="74" t="e">
        <f t="shared" si="9"/>
        <v>#DIV/0!</v>
      </c>
      <c r="J144" s="66"/>
    </row>
    <row r="145" spans="1:10" s="32" customFormat="1" ht="15.75" customHeight="1" hidden="1">
      <c r="A145" s="22" t="s">
        <v>54</v>
      </c>
      <c r="B145" s="6">
        <v>241</v>
      </c>
      <c r="C145" s="33" t="s">
        <v>86</v>
      </c>
      <c r="D145" s="55"/>
      <c r="E145" s="55"/>
      <c r="F145" s="55"/>
      <c r="G145" s="47">
        <f t="shared" si="10"/>
        <v>0</v>
      </c>
      <c r="H145" s="55"/>
      <c r="I145" s="74" t="e">
        <f t="shared" si="9"/>
        <v>#DIV/0!</v>
      </c>
      <c r="J145" s="66"/>
    </row>
    <row r="146" spans="1:10" s="32" customFormat="1" ht="14.25" customHeight="1" hidden="1">
      <c r="A146" s="22" t="s">
        <v>54</v>
      </c>
      <c r="B146" s="6">
        <v>242</v>
      </c>
      <c r="C146" s="33" t="s">
        <v>87</v>
      </c>
      <c r="D146" s="55"/>
      <c r="E146" s="55"/>
      <c r="F146" s="55"/>
      <c r="G146" s="47">
        <f t="shared" si="10"/>
        <v>0</v>
      </c>
      <c r="H146" s="55"/>
      <c r="I146" s="74" t="e">
        <f t="shared" si="9"/>
        <v>#DIV/0!</v>
      </c>
      <c r="J146" s="66"/>
    </row>
    <row r="147" spans="1:10" s="32" customFormat="1" ht="16.5" customHeight="1" hidden="1">
      <c r="A147" s="22" t="s">
        <v>54</v>
      </c>
      <c r="B147" s="6">
        <v>290</v>
      </c>
      <c r="C147" s="7" t="s">
        <v>11</v>
      </c>
      <c r="D147" s="55"/>
      <c r="E147" s="55"/>
      <c r="F147" s="55"/>
      <c r="G147" s="47">
        <f t="shared" si="10"/>
        <v>0</v>
      </c>
      <c r="H147" s="55"/>
      <c r="I147" s="74" t="e">
        <f t="shared" si="9"/>
        <v>#DIV/0!</v>
      </c>
      <c r="J147" s="66"/>
    </row>
    <row r="148" spans="1:10" s="32" customFormat="1" ht="16.5" customHeight="1" hidden="1">
      <c r="A148" s="22" t="s">
        <v>54</v>
      </c>
      <c r="B148" s="6">
        <v>310</v>
      </c>
      <c r="C148" s="7" t="s">
        <v>13</v>
      </c>
      <c r="D148" s="55"/>
      <c r="E148" s="55"/>
      <c r="F148" s="55"/>
      <c r="G148" s="47">
        <f t="shared" si="10"/>
        <v>0</v>
      </c>
      <c r="H148" s="55"/>
      <c r="I148" s="74" t="e">
        <f t="shared" si="9"/>
        <v>#DIV/0!</v>
      </c>
      <c r="J148" s="66"/>
    </row>
    <row r="149" spans="1:10" s="8" customFormat="1" ht="17.25" customHeight="1" hidden="1">
      <c r="A149" s="22" t="s">
        <v>54</v>
      </c>
      <c r="B149" s="6">
        <v>340</v>
      </c>
      <c r="C149" s="7" t="s">
        <v>14</v>
      </c>
      <c r="D149" s="55"/>
      <c r="E149" s="55"/>
      <c r="F149" s="55"/>
      <c r="G149" s="47">
        <f t="shared" si="10"/>
        <v>0</v>
      </c>
      <c r="H149" s="55"/>
      <c r="I149" s="74" t="e">
        <f t="shared" si="9"/>
        <v>#DIV/0!</v>
      </c>
      <c r="J149" s="68"/>
    </row>
    <row r="150" spans="1:10" s="8" customFormat="1" ht="17.25" customHeight="1" hidden="1">
      <c r="A150" s="22" t="s">
        <v>54</v>
      </c>
      <c r="B150" s="6">
        <v>225</v>
      </c>
      <c r="C150" s="7" t="s">
        <v>78</v>
      </c>
      <c r="D150" s="55"/>
      <c r="E150" s="55"/>
      <c r="F150" s="55"/>
      <c r="G150" s="47">
        <f t="shared" si="10"/>
        <v>0</v>
      </c>
      <c r="H150" s="55"/>
      <c r="I150" s="74" t="e">
        <f t="shared" si="9"/>
        <v>#DIV/0!</v>
      </c>
      <c r="J150" s="68"/>
    </row>
    <row r="151" spans="1:10" s="8" customFormat="1" ht="17.25" customHeight="1" hidden="1">
      <c r="A151" s="22" t="s">
        <v>54</v>
      </c>
      <c r="B151" s="6">
        <v>225</v>
      </c>
      <c r="C151" s="7" t="s">
        <v>80</v>
      </c>
      <c r="D151" s="55"/>
      <c r="E151" s="55"/>
      <c r="F151" s="55"/>
      <c r="G151" s="47">
        <f t="shared" si="10"/>
        <v>0</v>
      </c>
      <c r="H151" s="55"/>
      <c r="I151" s="74" t="e">
        <f t="shared" si="9"/>
        <v>#DIV/0!</v>
      </c>
      <c r="J151" s="68"/>
    </row>
    <row r="152" spans="1:10" s="8" customFormat="1" ht="17.25" customHeight="1" hidden="1">
      <c r="A152" s="22" t="s">
        <v>54</v>
      </c>
      <c r="B152" s="6">
        <v>226</v>
      </c>
      <c r="C152" s="7" t="s">
        <v>78</v>
      </c>
      <c r="D152" s="55"/>
      <c r="E152" s="55"/>
      <c r="F152" s="55"/>
      <c r="G152" s="47">
        <f t="shared" si="10"/>
        <v>0</v>
      </c>
      <c r="H152" s="55"/>
      <c r="I152" s="74" t="e">
        <f t="shared" si="9"/>
        <v>#DIV/0!</v>
      </c>
      <c r="J152" s="68"/>
    </row>
    <row r="153" spans="1:10" s="8" customFormat="1" ht="17.25" customHeight="1" hidden="1">
      <c r="A153" s="22" t="s">
        <v>54</v>
      </c>
      <c r="B153" s="6">
        <v>226</v>
      </c>
      <c r="C153" s="7" t="s">
        <v>80</v>
      </c>
      <c r="D153" s="55"/>
      <c r="E153" s="55"/>
      <c r="F153" s="55"/>
      <c r="G153" s="47">
        <f t="shared" si="10"/>
        <v>0</v>
      </c>
      <c r="H153" s="55"/>
      <c r="I153" s="74" t="e">
        <f t="shared" si="9"/>
        <v>#DIV/0!</v>
      </c>
      <c r="J153" s="68"/>
    </row>
    <row r="154" spans="1:10" s="8" customFormat="1" ht="17.25" customHeight="1" hidden="1">
      <c r="A154" s="22" t="s">
        <v>54</v>
      </c>
      <c r="B154" s="6">
        <v>290</v>
      </c>
      <c r="C154" s="7" t="s">
        <v>78</v>
      </c>
      <c r="D154" s="55"/>
      <c r="E154" s="55"/>
      <c r="F154" s="55"/>
      <c r="G154" s="47">
        <f t="shared" si="10"/>
        <v>0</v>
      </c>
      <c r="H154" s="55"/>
      <c r="I154" s="74" t="e">
        <f t="shared" si="9"/>
        <v>#DIV/0!</v>
      </c>
      <c r="J154" s="68"/>
    </row>
    <row r="155" spans="1:10" s="8" customFormat="1" ht="17.25" customHeight="1" hidden="1">
      <c r="A155" s="22" t="s">
        <v>54</v>
      </c>
      <c r="B155" s="6">
        <v>290</v>
      </c>
      <c r="C155" s="7" t="s">
        <v>80</v>
      </c>
      <c r="D155" s="55"/>
      <c r="E155" s="55"/>
      <c r="F155" s="55"/>
      <c r="G155" s="47">
        <f t="shared" si="10"/>
        <v>0</v>
      </c>
      <c r="H155" s="55"/>
      <c r="I155" s="74" t="e">
        <f t="shared" si="9"/>
        <v>#DIV/0!</v>
      </c>
      <c r="J155" s="68"/>
    </row>
    <row r="156" spans="1:10" s="8" customFormat="1" ht="17.25" customHeight="1" hidden="1">
      <c r="A156" s="22" t="s">
        <v>54</v>
      </c>
      <c r="B156" s="6">
        <v>310</v>
      </c>
      <c r="C156" s="7" t="s">
        <v>78</v>
      </c>
      <c r="D156" s="55"/>
      <c r="E156" s="55"/>
      <c r="F156" s="55"/>
      <c r="G156" s="47">
        <f t="shared" si="10"/>
        <v>0</v>
      </c>
      <c r="H156" s="55"/>
      <c r="I156" s="74" t="e">
        <f t="shared" si="9"/>
        <v>#DIV/0!</v>
      </c>
      <c r="J156" s="68"/>
    </row>
    <row r="157" spans="1:10" s="8" customFormat="1" ht="17.25" customHeight="1" hidden="1">
      <c r="A157" s="22" t="s">
        <v>54</v>
      </c>
      <c r="B157" s="6">
        <v>310</v>
      </c>
      <c r="C157" s="7" t="s">
        <v>80</v>
      </c>
      <c r="D157" s="55"/>
      <c r="E157" s="55"/>
      <c r="F157" s="55"/>
      <c r="G157" s="47">
        <f t="shared" si="10"/>
        <v>0</v>
      </c>
      <c r="H157" s="55"/>
      <c r="I157" s="74" t="e">
        <f t="shared" si="9"/>
        <v>#DIV/0!</v>
      </c>
      <c r="J157" s="68"/>
    </row>
    <row r="158" spans="1:10" s="8" customFormat="1" ht="17.25" customHeight="1" hidden="1">
      <c r="A158" s="22" t="s">
        <v>54</v>
      </c>
      <c r="B158" s="6">
        <v>340</v>
      </c>
      <c r="C158" s="7" t="s">
        <v>78</v>
      </c>
      <c r="D158" s="55"/>
      <c r="E158" s="55"/>
      <c r="F158" s="55"/>
      <c r="G158" s="47">
        <f t="shared" si="10"/>
        <v>0</v>
      </c>
      <c r="H158" s="55"/>
      <c r="I158" s="74" t="e">
        <f t="shared" si="9"/>
        <v>#DIV/0!</v>
      </c>
      <c r="J158" s="68"/>
    </row>
    <row r="159" spans="1:10" s="8" customFormat="1" ht="17.25" customHeight="1" hidden="1">
      <c r="A159" s="22" t="s">
        <v>54</v>
      </c>
      <c r="B159" s="6">
        <v>340</v>
      </c>
      <c r="C159" s="7" t="s">
        <v>80</v>
      </c>
      <c r="D159" s="55"/>
      <c r="E159" s="55"/>
      <c r="F159" s="55"/>
      <c r="G159" s="47">
        <f t="shared" si="10"/>
        <v>0</v>
      </c>
      <c r="H159" s="55"/>
      <c r="I159" s="74" t="e">
        <f t="shared" si="9"/>
        <v>#DIV/0!</v>
      </c>
      <c r="J159" s="68"/>
    </row>
    <row r="160" spans="1:10" s="8" customFormat="1" ht="17.25" customHeight="1">
      <c r="A160" s="40"/>
      <c r="B160" s="85" t="s">
        <v>56</v>
      </c>
      <c r="C160" s="85"/>
      <c r="D160" s="46">
        <f>SUM(D161:D181)</f>
        <v>0</v>
      </c>
      <c r="E160" s="46">
        <f>SUM(E161:E181)</f>
        <v>0</v>
      </c>
      <c r="F160" s="46">
        <f>SUM(F161:F181)</f>
        <v>750.4</v>
      </c>
      <c r="G160" s="46">
        <f>SUM(G161:G181)</f>
        <v>800</v>
      </c>
      <c r="H160" s="46">
        <f>SUM(H161:H181)</f>
        <v>750.4</v>
      </c>
      <c r="I160" s="75">
        <f t="shared" si="9"/>
        <v>93.8</v>
      </c>
      <c r="J160" s="68"/>
    </row>
    <row r="161" spans="1:10" s="8" customFormat="1" ht="17.25" customHeight="1">
      <c r="A161" s="22" t="s">
        <v>37</v>
      </c>
      <c r="B161" s="6">
        <v>225</v>
      </c>
      <c r="C161" s="7" t="s">
        <v>9</v>
      </c>
      <c r="D161" s="55">
        <v>0</v>
      </c>
      <c r="E161" s="55"/>
      <c r="F161" s="55">
        <v>750.4</v>
      </c>
      <c r="G161" s="47">
        <v>800</v>
      </c>
      <c r="H161" s="55">
        <v>750.4</v>
      </c>
      <c r="I161" s="74">
        <f t="shared" si="9"/>
        <v>93.8</v>
      </c>
      <c r="J161" s="68"/>
    </row>
    <row r="162" spans="1:10" s="8" customFormat="1" ht="17.25" customHeight="1" hidden="1">
      <c r="A162" s="22" t="s">
        <v>37</v>
      </c>
      <c r="B162" s="6">
        <v>226</v>
      </c>
      <c r="C162" s="7" t="s">
        <v>10</v>
      </c>
      <c r="D162" s="55"/>
      <c r="E162" s="55">
        <f>G162-D162</f>
        <v>0</v>
      </c>
      <c r="F162" s="55">
        <v>0</v>
      </c>
      <c r="G162" s="47">
        <v>0</v>
      </c>
      <c r="H162" s="55">
        <v>0</v>
      </c>
      <c r="I162" s="74" t="e">
        <f t="shared" si="9"/>
        <v>#DIV/0!</v>
      </c>
      <c r="J162" s="68"/>
    </row>
    <row r="163" spans="1:10" s="8" customFormat="1" ht="17.25" customHeight="1" hidden="1">
      <c r="A163" s="22" t="s">
        <v>37</v>
      </c>
      <c r="B163" s="6">
        <v>310</v>
      </c>
      <c r="C163" s="7" t="s">
        <v>13</v>
      </c>
      <c r="D163" s="55"/>
      <c r="E163" s="55"/>
      <c r="F163" s="55"/>
      <c r="G163" s="47">
        <v>0</v>
      </c>
      <c r="H163" s="55"/>
      <c r="I163" s="74" t="e">
        <f t="shared" si="9"/>
        <v>#DIV/0!</v>
      </c>
      <c r="J163" s="68"/>
    </row>
    <row r="164" spans="1:10" s="8" customFormat="1" ht="17.25" customHeight="1" hidden="1">
      <c r="A164" s="22" t="s">
        <v>37</v>
      </c>
      <c r="B164" s="6">
        <v>340</v>
      </c>
      <c r="C164" s="7" t="s">
        <v>14</v>
      </c>
      <c r="D164" s="55"/>
      <c r="E164" s="55"/>
      <c r="F164" s="55"/>
      <c r="G164" s="47">
        <v>0</v>
      </c>
      <c r="H164" s="55"/>
      <c r="I164" s="74" t="e">
        <f t="shared" si="9"/>
        <v>#DIV/0!</v>
      </c>
      <c r="J164" s="68"/>
    </row>
    <row r="165" spans="1:10" s="8" customFormat="1" ht="31.5" hidden="1">
      <c r="A165" s="22" t="s">
        <v>37</v>
      </c>
      <c r="B165" s="6">
        <v>225</v>
      </c>
      <c r="C165" s="33" t="s">
        <v>88</v>
      </c>
      <c r="D165" s="55"/>
      <c r="E165" s="55"/>
      <c r="F165" s="55"/>
      <c r="G165" s="47">
        <f aca="true" t="shared" si="11" ref="G165:G181">D165+E165</f>
        <v>0</v>
      </c>
      <c r="H165" s="55"/>
      <c r="I165" s="74" t="e">
        <f t="shared" si="9"/>
        <v>#DIV/0!</v>
      </c>
      <c r="J165" s="68"/>
    </row>
    <row r="166" spans="1:10" s="8" customFormat="1" ht="31.5" customHeight="1" hidden="1">
      <c r="A166" s="22" t="s">
        <v>37</v>
      </c>
      <c r="B166" s="6">
        <v>225</v>
      </c>
      <c r="C166" s="33" t="s">
        <v>89</v>
      </c>
      <c r="D166" s="55"/>
      <c r="E166" s="55"/>
      <c r="F166" s="55"/>
      <c r="G166" s="47">
        <f t="shared" si="11"/>
        <v>0</v>
      </c>
      <c r="H166" s="55"/>
      <c r="I166" s="74" t="e">
        <f t="shared" si="9"/>
        <v>#DIV/0!</v>
      </c>
      <c r="J166" s="68"/>
    </row>
    <row r="167" spans="1:10" s="8" customFormat="1" ht="31.5" hidden="1">
      <c r="A167" s="22" t="s">
        <v>37</v>
      </c>
      <c r="B167" s="6">
        <v>226</v>
      </c>
      <c r="C167" s="33" t="s">
        <v>88</v>
      </c>
      <c r="D167" s="55">
        <v>0</v>
      </c>
      <c r="E167" s="55"/>
      <c r="F167" s="55"/>
      <c r="G167" s="47">
        <f t="shared" si="11"/>
        <v>0</v>
      </c>
      <c r="H167" s="55"/>
      <c r="I167" s="74" t="e">
        <f t="shared" si="9"/>
        <v>#DIV/0!</v>
      </c>
      <c r="J167" s="68"/>
    </row>
    <row r="168" spans="1:10" s="8" customFormat="1" ht="31.5" customHeight="1" hidden="1">
      <c r="A168" s="22" t="s">
        <v>37</v>
      </c>
      <c r="B168" s="6">
        <v>226</v>
      </c>
      <c r="C168" s="33" t="s">
        <v>89</v>
      </c>
      <c r="D168" s="55"/>
      <c r="E168" s="55"/>
      <c r="F168" s="55"/>
      <c r="G168" s="47">
        <f t="shared" si="11"/>
        <v>0</v>
      </c>
      <c r="H168" s="55"/>
      <c r="I168" s="74" t="e">
        <f t="shared" si="9"/>
        <v>#DIV/0!</v>
      </c>
      <c r="J168" s="68"/>
    </row>
    <row r="169" spans="1:10" s="8" customFormat="1" ht="31.5" customHeight="1" hidden="1">
      <c r="A169" s="22" t="s">
        <v>37</v>
      </c>
      <c r="B169" s="6">
        <v>310</v>
      </c>
      <c r="C169" s="33" t="s">
        <v>88</v>
      </c>
      <c r="D169" s="55"/>
      <c r="E169" s="55"/>
      <c r="F169" s="55"/>
      <c r="G169" s="47">
        <f t="shared" si="11"/>
        <v>0</v>
      </c>
      <c r="H169" s="55"/>
      <c r="I169" s="74" t="e">
        <f t="shared" si="9"/>
        <v>#DIV/0!</v>
      </c>
      <c r="J169" s="68"/>
    </row>
    <row r="170" spans="1:10" s="8" customFormat="1" ht="31.5" customHeight="1" hidden="1">
      <c r="A170" s="22" t="s">
        <v>37</v>
      </c>
      <c r="B170" s="6">
        <v>310</v>
      </c>
      <c r="C170" s="33" t="s">
        <v>89</v>
      </c>
      <c r="D170" s="55"/>
      <c r="E170" s="55"/>
      <c r="F170" s="55"/>
      <c r="G170" s="47">
        <f t="shared" si="11"/>
        <v>0</v>
      </c>
      <c r="H170" s="55"/>
      <c r="I170" s="74" t="e">
        <f t="shared" si="9"/>
        <v>#DIV/0!</v>
      </c>
      <c r="J170" s="68"/>
    </row>
    <row r="171" spans="1:10" s="32" customFormat="1" ht="31.5" customHeight="1" hidden="1">
      <c r="A171" s="22" t="s">
        <v>37</v>
      </c>
      <c r="B171" s="6">
        <v>340</v>
      </c>
      <c r="C171" s="33" t="s">
        <v>88</v>
      </c>
      <c r="D171" s="55"/>
      <c r="E171" s="55"/>
      <c r="F171" s="55"/>
      <c r="G171" s="47">
        <f t="shared" si="11"/>
        <v>0</v>
      </c>
      <c r="H171" s="55"/>
      <c r="I171" s="74" t="e">
        <f t="shared" si="9"/>
        <v>#DIV/0!</v>
      </c>
      <c r="J171" s="66"/>
    </row>
    <row r="172" spans="1:10" s="16" customFormat="1" ht="31.5" customHeight="1" hidden="1">
      <c r="A172" s="22" t="s">
        <v>37</v>
      </c>
      <c r="B172" s="6">
        <v>340</v>
      </c>
      <c r="C172" s="33" t="s">
        <v>89</v>
      </c>
      <c r="D172" s="55"/>
      <c r="E172" s="55"/>
      <c r="F172" s="55"/>
      <c r="G172" s="47">
        <f t="shared" si="11"/>
        <v>0</v>
      </c>
      <c r="H172" s="55"/>
      <c r="I172" s="74" t="e">
        <f t="shared" si="9"/>
        <v>#DIV/0!</v>
      </c>
      <c r="J172" s="71"/>
    </row>
    <row r="173" spans="1:10" s="29" customFormat="1" ht="18.75" hidden="1">
      <c r="A173" s="22" t="s">
        <v>37</v>
      </c>
      <c r="B173" s="6">
        <v>225</v>
      </c>
      <c r="C173" s="7" t="s">
        <v>90</v>
      </c>
      <c r="D173" s="55"/>
      <c r="E173" s="55"/>
      <c r="F173" s="55"/>
      <c r="G173" s="47">
        <f t="shared" si="11"/>
        <v>0</v>
      </c>
      <c r="H173" s="55"/>
      <c r="I173" s="74" t="e">
        <f t="shared" si="9"/>
        <v>#DIV/0!</v>
      </c>
      <c r="J173" s="71"/>
    </row>
    <row r="174" spans="1:10" s="30" customFormat="1" ht="15.75" customHeight="1" hidden="1">
      <c r="A174" s="22" t="s">
        <v>37</v>
      </c>
      <c r="B174" s="6">
        <v>226</v>
      </c>
      <c r="C174" s="7" t="s">
        <v>90</v>
      </c>
      <c r="D174" s="55"/>
      <c r="E174" s="55"/>
      <c r="F174" s="55"/>
      <c r="G174" s="47">
        <f t="shared" si="11"/>
        <v>0</v>
      </c>
      <c r="H174" s="55"/>
      <c r="I174" s="74" t="e">
        <f t="shared" si="9"/>
        <v>#DIV/0!</v>
      </c>
      <c r="J174" s="68"/>
    </row>
    <row r="175" spans="1:10" s="30" customFormat="1" ht="15.75" customHeight="1" hidden="1">
      <c r="A175" s="22" t="s">
        <v>37</v>
      </c>
      <c r="B175" s="6">
        <v>310</v>
      </c>
      <c r="C175" s="7" t="s">
        <v>90</v>
      </c>
      <c r="D175" s="55"/>
      <c r="E175" s="55"/>
      <c r="F175" s="55"/>
      <c r="G175" s="47">
        <f t="shared" si="11"/>
        <v>0</v>
      </c>
      <c r="H175" s="55"/>
      <c r="I175" s="74" t="e">
        <f t="shared" si="9"/>
        <v>#DIV/0!</v>
      </c>
      <c r="J175" s="68"/>
    </row>
    <row r="176" spans="1:10" s="30" customFormat="1" ht="15.75" customHeight="1" hidden="1">
      <c r="A176" s="22" t="s">
        <v>37</v>
      </c>
      <c r="B176" s="6">
        <v>340</v>
      </c>
      <c r="C176" s="7" t="s">
        <v>90</v>
      </c>
      <c r="D176" s="55"/>
      <c r="E176" s="55"/>
      <c r="F176" s="55"/>
      <c r="G176" s="47">
        <f t="shared" si="11"/>
        <v>0</v>
      </c>
      <c r="H176" s="55"/>
      <c r="I176" s="74" t="e">
        <f t="shared" si="9"/>
        <v>#DIV/0!</v>
      </c>
      <c r="J176" s="68"/>
    </row>
    <row r="177" spans="1:10" s="31" customFormat="1" ht="18.75" hidden="1">
      <c r="A177" s="22" t="s">
        <v>37</v>
      </c>
      <c r="B177" s="6">
        <v>225</v>
      </c>
      <c r="C177" s="7" t="s">
        <v>91</v>
      </c>
      <c r="D177" s="55"/>
      <c r="E177" s="55"/>
      <c r="F177" s="55"/>
      <c r="G177" s="47">
        <f t="shared" si="11"/>
        <v>0</v>
      </c>
      <c r="H177" s="55"/>
      <c r="I177" s="74" t="e">
        <f t="shared" si="9"/>
        <v>#DIV/0!</v>
      </c>
      <c r="J177" s="70"/>
    </row>
    <row r="178" spans="1:10" ht="21.75" customHeight="1" hidden="1">
      <c r="A178" s="22" t="s">
        <v>37</v>
      </c>
      <c r="B178" s="6">
        <v>226</v>
      </c>
      <c r="C178" s="7" t="s">
        <v>91</v>
      </c>
      <c r="D178" s="55"/>
      <c r="E178" s="55"/>
      <c r="F178" s="55"/>
      <c r="G178" s="47">
        <f t="shared" si="11"/>
        <v>0</v>
      </c>
      <c r="H178" s="55"/>
      <c r="I178" s="74" t="e">
        <f t="shared" si="9"/>
        <v>#DIV/0!</v>
      </c>
      <c r="J178" s="66"/>
    </row>
    <row r="179" spans="1:10" s="8" customFormat="1" ht="15" customHeight="1" hidden="1">
      <c r="A179" s="22" t="s">
        <v>37</v>
      </c>
      <c r="B179" s="6">
        <v>310</v>
      </c>
      <c r="C179" s="7" t="s">
        <v>91</v>
      </c>
      <c r="D179" s="55"/>
      <c r="E179" s="55"/>
      <c r="F179" s="55"/>
      <c r="G179" s="47">
        <f t="shared" si="11"/>
        <v>0</v>
      </c>
      <c r="H179" s="55"/>
      <c r="I179" s="74" t="e">
        <f t="shared" si="9"/>
        <v>#DIV/0!</v>
      </c>
      <c r="J179" s="68"/>
    </row>
    <row r="180" spans="1:10" s="8" customFormat="1" ht="15" customHeight="1" hidden="1">
      <c r="A180" s="22" t="s">
        <v>37</v>
      </c>
      <c r="B180" s="6">
        <v>340</v>
      </c>
      <c r="C180" s="7" t="s">
        <v>91</v>
      </c>
      <c r="D180" s="55"/>
      <c r="E180" s="55"/>
      <c r="F180" s="55"/>
      <c r="G180" s="47">
        <f t="shared" si="11"/>
        <v>0</v>
      </c>
      <c r="H180" s="55"/>
      <c r="I180" s="74" t="e">
        <f t="shared" si="9"/>
        <v>#DIV/0!</v>
      </c>
      <c r="J180" s="68"/>
    </row>
    <row r="181" spans="1:10" s="8" customFormat="1" ht="15" customHeight="1" hidden="1">
      <c r="A181" s="22" t="s">
        <v>37</v>
      </c>
      <c r="B181" s="6">
        <v>242</v>
      </c>
      <c r="C181" s="33" t="s">
        <v>87</v>
      </c>
      <c r="D181" s="55"/>
      <c r="E181" s="55"/>
      <c r="F181" s="55"/>
      <c r="G181" s="47">
        <f t="shared" si="11"/>
        <v>0</v>
      </c>
      <c r="H181" s="55"/>
      <c r="I181" s="74" t="e">
        <f t="shared" si="9"/>
        <v>#DIV/0!</v>
      </c>
      <c r="J181" s="68"/>
    </row>
    <row r="182" spans="1:10" s="8" customFormat="1" ht="15" customHeight="1">
      <c r="A182" s="40"/>
      <c r="B182" s="88" t="s">
        <v>57</v>
      </c>
      <c r="C182" s="89"/>
      <c r="D182" s="46">
        <f>SUM(D183:D206)</f>
        <v>57</v>
      </c>
      <c r="E182" s="46">
        <f>SUM(E183:E206)</f>
        <v>0</v>
      </c>
      <c r="F182" s="46">
        <f>SUM(F183:F206)</f>
        <v>428.2</v>
      </c>
      <c r="G182" s="46">
        <f>SUM(G183:G206)</f>
        <v>428.2</v>
      </c>
      <c r="H182" s="46">
        <f>SUM(H183:H206)</f>
        <v>428.2</v>
      </c>
      <c r="I182" s="75">
        <f t="shared" si="9"/>
        <v>100</v>
      </c>
      <c r="J182" s="68"/>
    </row>
    <row r="183" spans="1:10" s="8" customFormat="1" ht="15" customHeight="1">
      <c r="A183" s="22" t="s">
        <v>28</v>
      </c>
      <c r="B183" s="6">
        <v>223</v>
      </c>
      <c r="C183" s="7" t="s">
        <v>40</v>
      </c>
      <c r="D183" s="55">
        <v>57</v>
      </c>
      <c r="E183" s="55"/>
      <c r="F183" s="55">
        <v>132.5</v>
      </c>
      <c r="G183" s="47">
        <v>132.5</v>
      </c>
      <c r="H183" s="55">
        <v>132.5</v>
      </c>
      <c r="I183" s="74">
        <f t="shared" si="9"/>
        <v>100</v>
      </c>
      <c r="J183" s="68"/>
    </row>
    <row r="184" spans="1:10" s="8" customFormat="1" ht="15" customHeight="1" hidden="1">
      <c r="A184" s="22" t="s">
        <v>28</v>
      </c>
      <c r="B184" s="6">
        <v>225</v>
      </c>
      <c r="C184" s="7" t="s">
        <v>40</v>
      </c>
      <c r="D184" s="55"/>
      <c r="E184" s="55"/>
      <c r="F184" s="55"/>
      <c r="G184" s="47">
        <f aca="true" t="shared" si="12" ref="G184:G204">D184+E184</f>
        <v>0</v>
      </c>
      <c r="H184" s="55"/>
      <c r="I184" s="74" t="e">
        <f t="shared" si="9"/>
        <v>#DIV/0!</v>
      </c>
      <c r="J184" s="68"/>
    </row>
    <row r="185" spans="1:10" s="16" customFormat="1" ht="18.75" customHeight="1" hidden="1">
      <c r="A185" s="22" t="s">
        <v>28</v>
      </c>
      <c r="B185" s="6">
        <v>226</v>
      </c>
      <c r="C185" s="7" t="s">
        <v>40</v>
      </c>
      <c r="D185" s="55"/>
      <c r="E185" s="55"/>
      <c r="F185" s="55"/>
      <c r="G185" s="47">
        <f t="shared" si="12"/>
        <v>0</v>
      </c>
      <c r="H185" s="55"/>
      <c r="I185" s="74" t="e">
        <f t="shared" si="9"/>
        <v>#DIV/0!</v>
      </c>
      <c r="J185" s="71"/>
    </row>
    <row r="186" spans="1:10" s="8" customFormat="1" ht="19.5" customHeight="1" hidden="1">
      <c r="A186" s="22" t="s">
        <v>28</v>
      </c>
      <c r="B186" s="6">
        <v>310</v>
      </c>
      <c r="C186" s="7" t="s">
        <v>40</v>
      </c>
      <c r="D186" s="55"/>
      <c r="E186" s="55"/>
      <c r="F186" s="55"/>
      <c r="G186" s="47">
        <f t="shared" si="12"/>
        <v>0</v>
      </c>
      <c r="H186" s="55"/>
      <c r="I186" s="74" t="e">
        <f t="shared" si="9"/>
        <v>#DIV/0!</v>
      </c>
      <c r="J186" s="68"/>
    </row>
    <row r="187" spans="1:10" s="8" customFormat="1" ht="16.5" customHeight="1" hidden="1">
      <c r="A187" s="22" t="s">
        <v>28</v>
      </c>
      <c r="B187" s="6">
        <v>340</v>
      </c>
      <c r="C187" s="7" t="s">
        <v>40</v>
      </c>
      <c r="D187" s="55">
        <v>0</v>
      </c>
      <c r="E187" s="55"/>
      <c r="F187" s="55"/>
      <c r="G187" s="47">
        <f t="shared" si="12"/>
        <v>0</v>
      </c>
      <c r="H187" s="55"/>
      <c r="I187" s="74" t="e">
        <f t="shared" si="9"/>
        <v>#DIV/0!</v>
      </c>
      <c r="J187" s="68"/>
    </row>
    <row r="188" spans="1:10" s="8" customFormat="1" ht="15.75" customHeight="1" hidden="1">
      <c r="A188" s="22" t="s">
        <v>28</v>
      </c>
      <c r="B188" s="6">
        <v>225</v>
      </c>
      <c r="C188" s="7" t="s">
        <v>41</v>
      </c>
      <c r="D188" s="55">
        <v>0</v>
      </c>
      <c r="E188" s="55">
        <v>0</v>
      </c>
      <c r="F188" s="55"/>
      <c r="G188" s="47">
        <v>0</v>
      </c>
      <c r="H188" s="55"/>
      <c r="I188" s="74" t="e">
        <f t="shared" si="9"/>
        <v>#DIV/0!</v>
      </c>
      <c r="J188" s="68"/>
    </row>
    <row r="189" spans="1:10" s="8" customFormat="1" ht="15.75" customHeight="1" hidden="1">
      <c r="A189" s="22" t="s">
        <v>28</v>
      </c>
      <c r="B189" s="6">
        <v>226</v>
      </c>
      <c r="C189" s="7" t="s">
        <v>41</v>
      </c>
      <c r="D189" s="55"/>
      <c r="E189" s="55"/>
      <c r="F189" s="55"/>
      <c r="G189" s="47">
        <f t="shared" si="12"/>
        <v>0</v>
      </c>
      <c r="H189" s="55"/>
      <c r="I189" s="74" t="e">
        <f t="shared" si="9"/>
        <v>#DIV/0!</v>
      </c>
      <c r="J189" s="68"/>
    </row>
    <row r="190" spans="1:10" s="8" customFormat="1" ht="15.75" customHeight="1" hidden="1">
      <c r="A190" s="22" t="s">
        <v>28</v>
      </c>
      <c r="B190" s="6">
        <v>310</v>
      </c>
      <c r="C190" s="7" t="s">
        <v>41</v>
      </c>
      <c r="D190" s="55"/>
      <c r="E190" s="55"/>
      <c r="F190" s="55"/>
      <c r="G190" s="47">
        <f t="shared" si="12"/>
        <v>0</v>
      </c>
      <c r="H190" s="55"/>
      <c r="I190" s="74" t="e">
        <f t="shared" si="9"/>
        <v>#DIV/0!</v>
      </c>
      <c r="J190" s="68"/>
    </row>
    <row r="191" spans="1:10" s="8" customFormat="1" ht="15.75" customHeight="1" hidden="1">
      <c r="A191" s="22" t="s">
        <v>28</v>
      </c>
      <c r="B191" s="6">
        <v>340</v>
      </c>
      <c r="C191" s="7" t="s">
        <v>41</v>
      </c>
      <c r="D191" s="55">
        <v>0</v>
      </c>
      <c r="E191" s="55"/>
      <c r="F191" s="55"/>
      <c r="G191" s="47">
        <f t="shared" si="12"/>
        <v>0</v>
      </c>
      <c r="H191" s="55"/>
      <c r="I191" s="74" t="e">
        <f t="shared" si="9"/>
        <v>#DIV/0!</v>
      </c>
      <c r="J191" s="68"/>
    </row>
    <row r="192" spans="1:10" s="8" customFormat="1" ht="15.75" customHeight="1" hidden="1">
      <c r="A192" s="22" t="s">
        <v>28</v>
      </c>
      <c r="B192" s="6">
        <v>225</v>
      </c>
      <c r="C192" s="7" t="s">
        <v>58</v>
      </c>
      <c r="D192" s="55"/>
      <c r="E192" s="55"/>
      <c r="F192" s="55"/>
      <c r="G192" s="47">
        <f t="shared" si="12"/>
        <v>0</v>
      </c>
      <c r="H192" s="55"/>
      <c r="I192" s="74" t="e">
        <f t="shared" si="9"/>
        <v>#DIV/0!</v>
      </c>
      <c r="J192" s="68"/>
    </row>
    <row r="193" spans="1:10" s="8" customFormat="1" ht="15.75" hidden="1">
      <c r="A193" s="22" t="s">
        <v>28</v>
      </c>
      <c r="B193" s="6">
        <v>226</v>
      </c>
      <c r="C193" s="7" t="s">
        <v>58</v>
      </c>
      <c r="D193" s="55"/>
      <c r="E193" s="55"/>
      <c r="F193" s="55"/>
      <c r="G193" s="47">
        <f t="shared" si="12"/>
        <v>0</v>
      </c>
      <c r="H193" s="55"/>
      <c r="I193" s="74" t="e">
        <f t="shared" si="9"/>
        <v>#DIV/0!</v>
      </c>
      <c r="J193" s="68"/>
    </row>
    <row r="194" spans="1:10" s="8" customFormat="1" ht="16.5" customHeight="1" hidden="1">
      <c r="A194" s="22" t="s">
        <v>28</v>
      </c>
      <c r="B194" s="6">
        <v>310</v>
      </c>
      <c r="C194" s="7" t="s">
        <v>58</v>
      </c>
      <c r="D194" s="55"/>
      <c r="E194" s="55"/>
      <c r="F194" s="55"/>
      <c r="G194" s="47">
        <f t="shared" si="12"/>
        <v>0</v>
      </c>
      <c r="H194" s="55"/>
      <c r="I194" s="74" t="e">
        <f t="shared" si="9"/>
        <v>#DIV/0!</v>
      </c>
      <c r="J194" s="68"/>
    </row>
    <row r="195" spans="1:10" s="8" customFormat="1" ht="15.75" customHeight="1" hidden="1">
      <c r="A195" s="22" t="s">
        <v>28</v>
      </c>
      <c r="B195" s="6">
        <v>340</v>
      </c>
      <c r="C195" s="7" t="s">
        <v>58</v>
      </c>
      <c r="D195" s="55"/>
      <c r="E195" s="55"/>
      <c r="F195" s="55"/>
      <c r="G195" s="47">
        <f t="shared" si="12"/>
        <v>0</v>
      </c>
      <c r="H195" s="55"/>
      <c r="I195" s="74" t="e">
        <f t="shared" si="9"/>
        <v>#DIV/0!</v>
      </c>
      <c r="J195" s="68"/>
    </row>
    <row r="196" spans="1:10" s="8" customFormat="1" ht="15.75" hidden="1">
      <c r="A196" s="22" t="s">
        <v>28</v>
      </c>
      <c r="B196" s="6">
        <v>225</v>
      </c>
      <c r="C196" s="7" t="s">
        <v>92</v>
      </c>
      <c r="D196" s="55"/>
      <c r="E196" s="55"/>
      <c r="F196" s="55"/>
      <c r="G196" s="47">
        <f t="shared" si="12"/>
        <v>0</v>
      </c>
      <c r="H196" s="55"/>
      <c r="I196" s="74" t="e">
        <f t="shared" si="9"/>
        <v>#DIV/0!</v>
      </c>
      <c r="J196" s="68"/>
    </row>
    <row r="197" spans="1:10" s="8" customFormat="1" ht="15.75" hidden="1">
      <c r="A197" s="22" t="s">
        <v>28</v>
      </c>
      <c r="B197" s="6">
        <v>226</v>
      </c>
      <c r="C197" s="7" t="s">
        <v>92</v>
      </c>
      <c r="D197" s="55"/>
      <c r="E197" s="55"/>
      <c r="F197" s="55"/>
      <c r="G197" s="47">
        <f t="shared" si="12"/>
        <v>0</v>
      </c>
      <c r="H197" s="55"/>
      <c r="I197" s="74" t="e">
        <f t="shared" si="9"/>
        <v>#DIV/0!</v>
      </c>
      <c r="J197" s="68"/>
    </row>
    <row r="198" spans="1:10" s="5" customFormat="1" ht="15.75" customHeight="1" hidden="1">
      <c r="A198" s="22" t="s">
        <v>28</v>
      </c>
      <c r="B198" s="6">
        <v>310</v>
      </c>
      <c r="C198" s="7" t="s">
        <v>92</v>
      </c>
      <c r="D198" s="55"/>
      <c r="E198" s="55"/>
      <c r="F198" s="55"/>
      <c r="G198" s="47">
        <f t="shared" si="12"/>
        <v>0</v>
      </c>
      <c r="H198" s="55"/>
      <c r="I198" s="74" t="e">
        <f t="shared" si="9"/>
        <v>#DIV/0!</v>
      </c>
      <c r="J198" s="67"/>
    </row>
    <row r="199" spans="1:10" s="5" customFormat="1" ht="15.75" customHeight="1" hidden="1">
      <c r="A199" s="22" t="s">
        <v>28</v>
      </c>
      <c r="B199" s="6">
        <v>340</v>
      </c>
      <c r="C199" s="7" t="s">
        <v>92</v>
      </c>
      <c r="D199" s="55"/>
      <c r="E199" s="55"/>
      <c r="F199" s="55"/>
      <c r="G199" s="47">
        <f t="shared" si="12"/>
        <v>0</v>
      </c>
      <c r="H199" s="55"/>
      <c r="I199" s="74" t="e">
        <f t="shared" si="9"/>
        <v>#DIV/0!</v>
      </c>
      <c r="J199" s="67"/>
    </row>
    <row r="200" spans="1:10" s="8" customFormat="1" ht="15.75" hidden="1">
      <c r="A200" s="22" t="s">
        <v>28</v>
      </c>
      <c r="B200" s="6">
        <v>222</v>
      </c>
      <c r="C200" s="7" t="s">
        <v>38</v>
      </c>
      <c r="D200" s="55"/>
      <c r="E200" s="55"/>
      <c r="F200" s="55"/>
      <c r="G200" s="47">
        <f t="shared" si="12"/>
        <v>0</v>
      </c>
      <c r="H200" s="55"/>
      <c r="I200" s="74" t="e">
        <f t="shared" si="9"/>
        <v>#DIV/0!</v>
      </c>
      <c r="J200" s="68"/>
    </row>
    <row r="201" spans="1:10" s="8" customFormat="1" ht="15.75" customHeight="1">
      <c r="A201" s="22" t="s">
        <v>28</v>
      </c>
      <c r="B201" s="6">
        <v>225</v>
      </c>
      <c r="C201" s="33" t="s">
        <v>9</v>
      </c>
      <c r="D201" s="55">
        <v>0</v>
      </c>
      <c r="E201" s="55"/>
      <c r="F201" s="55">
        <v>8.8</v>
      </c>
      <c r="G201" s="47">
        <v>8.8</v>
      </c>
      <c r="H201" s="55">
        <v>8.8</v>
      </c>
      <c r="I201" s="74">
        <f t="shared" si="9"/>
        <v>100</v>
      </c>
      <c r="J201" s="68"/>
    </row>
    <row r="202" spans="1:10" s="16" customFormat="1" ht="18.75">
      <c r="A202" s="22" t="s">
        <v>28</v>
      </c>
      <c r="B202" s="6">
        <v>226</v>
      </c>
      <c r="C202" s="7" t="s">
        <v>38</v>
      </c>
      <c r="D202" s="55">
        <v>0</v>
      </c>
      <c r="E202" s="55"/>
      <c r="F202" s="55">
        <v>187.1</v>
      </c>
      <c r="G202" s="47">
        <v>187.1</v>
      </c>
      <c r="H202" s="55">
        <v>187.1</v>
      </c>
      <c r="I202" s="74">
        <f t="shared" si="9"/>
        <v>100</v>
      </c>
      <c r="J202" s="71"/>
    </row>
    <row r="203" spans="1:10" s="29" customFormat="1" ht="18.75" customHeight="1" hidden="1">
      <c r="A203" s="22" t="s">
        <v>28</v>
      </c>
      <c r="B203" s="6">
        <v>226</v>
      </c>
      <c r="C203" s="7" t="s">
        <v>93</v>
      </c>
      <c r="D203" s="55"/>
      <c r="E203" s="55"/>
      <c r="F203" s="55"/>
      <c r="G203" s="47">
        <f t="shared" si="12"/>
        <v>0</v>
      </c>
      <c r="H203" s="55"/>
      <c r="I203" s="74" t="e">
        <f aca="true" t="shared" si="13" ref="I203:I266">H203/G203*100</f>
        <v>#DIV/0!</v>
      </c>
      <c r="J203" s="71"/>
    </row>
    <row r="204" spans="1:10" s="39" customFormat="1" ht="15.75" hidden="1">
      <c r="A204" s="22" t="s">
        <v>28</v>
      </c>
      <c r="B204" s="6">
        <v>290</v>
      </c>
      <c r="C204" s="7" t="s">
        <v>38</v>
      </c>
      <c r="D204" s="55">
        <v>0</v>
      </c>
      <c r="E204" s="55"/>
      <c r="F204" s="55"/>
      <c r="G204" s="47">
        <f t="shared" si="12"/>
        <v>0</v>
      </c>
      <c r="H204" s="55"/>
      <c r="I204" s="74" t="e">
        <f t="shared" si="13"/>
        <v>#DIV/0!</v>
      </c>
      <c r="J204" s="67"/>
    </row>
    <row r="205" spans="1:10" s="30" customFormat="1" ht="15.75">
      <c r="A205" s="22" t="s">
        <v>28</v>
      </c>
      <c r="B205" s="6">
        <v>310</v>
      </c>
      <c r="C205" s="7" t="s">
        <v>38</v>
      </c>
      <c r="D205" s="55"/>
      <c r="E205" s="55"/>
      <c r="F205" s="55">
        <v>99.8</v>
      </c>
      <c r="G205" s="47">
        <v>99.8</v>
      </c>
      <c r="H205" s="55">
        <v>99.8</v>
      </c>
      <c r="I205" s="74">
        <f t="shared" si="13"/>
        <v>100</v>
      </c>
      <c r="J205" s="68"/>
    </row>
    <row r="206" spans="1:10" s="30" customFormat="1" ht="15.75" hidden="1">
      <c r="A206" s="22" t="s">
        <v>28</v>
      </c>
      <c r="B206" s="6">
        <v>340</v>
      </c>
      <c r="C206" s="7" t="s">
        <v>38</v>
      </c>
      <c r="D206" s="55">
        <v>0</v>
      </c>
      <c r="E206" s="55"/>
      <c r="F206" s="55"/>
      <c r="G206" s="47">
        <v>0</v>
      </c>
      <c r="H206" s="55"/>
      <c r="I206" s="74" t="e">
        <f t="shared" si="13"/>
        <v>#DIV/0!</v>
      </c>
      <c r="J206" s="68"/>
    </row>
    <row r="207" spans="1:10" s="31" customFormat="1" ht="18.75">
      <c r="A207" s="86" t="s">
        <v>27</v>
      </c>
      <c r="B207" s="87"/>
      <c r="C207" s="87"/>
      <c r="D207" s="46">
        <f>D182+D160+D142</f>
        <v>57</v>
      </c>
      <c r="E207" s="46">
        <f>E182+E160+E142</f>
        <v>0</v>
      </c>
      <c r="F207" s="46">
        <f>F182+F160+F142</f>
        <v>1178.6</v>
      </c>
      <c r="G207" s="46">
        <f>G182+G160+G142</f>
        <v>1228.2</v>
      </c>
      <c r="H207" s="46">
        <f>H182+H160+H142</f>
        <v>1178.6</v>
      </c>
      <c r="I207" s="75">
        <f t="shared" si="13"/>
        <v>95.96156977690929</v>
      </c>
      <c r="J207" s="70"/>
    </row>
    <row r="208" spans="1:10" ht="19.5" customHeight="1" hidden="1">
      <c r="A208" s="18" t="s">
        <v>94</v>
      </c>
      <c r="B208" s="12"/>
      <c r="C208" s="13"/>
      <c r="D208" s="54"/>
      <c r="E208" s="54"/>
      <c r="F208" s="54"/>
      <c r="G208" s="54"/>
      <c r="H208" s="54"/>
      <c r="I208" s="74" t="e">
        <f t="shared" si="13"/>
        <v>#DIV/0!</v>
      </c>
      <c r="J208" s="66"/>
    </row>
    <row r="209" spans="1:10" s="8" customFormat="1" ht="19.5" customHeight="1" hidden="1">
      <c r="A209" s="22" t="s">
        <v>31</v>
      </c>
      <c r="B209" s="6">
        <v>222</v>
      </c>
      <c r="C209" s="7" t="s">
        <v>6</v>
      </c>
      <c r="D209" s="55"/>
      <c r="E209" s="55"/>
      <c r="F209" s="55"/>
      <c r="G209" s="47">
        <f>D209+E209</f>
        <v>0</v>
      </c>
      <c r="H209" s="55"/>
      <c r="I209" s="74" t="e">
        <f t="shared" si="13"/>
        <v>#DIV/0!</v>
      </c>
      <c r="J209" s="68"/>
    </row>
    <row r="210" spans="1:10" s="8" customFormat="1" ht="15.75" hidden="1">
      <c r="A210" s="22" t="s">
        <v>31</v>
      </c>
      <c r="B210" s="6">
        <v>226</v>
      </c>
      <c r="C210" s="7" t="s">
        <v>10</v>
      </c>
      <c r="D210" s="55"/>
      <c r="E210" s="55"/>
      <c r="F210" s="55"/>
      <c r="G210" s="47">
        <f>D210+E210</f>
        <v>0</v>
      </c>
      <c r="H210" s="55"/>
      <c r="I210" s="74" t="e">
        <f t="shared" si="13"/>
        <v>#DIV/0!</v>
      </c>
      <c r="J210" s="68"/>
    </row>
    <row r="211" spans="1:10" s="32" customFormat="1" ht="15.75" customHeight="1" hidden="1">
      <c r="A211" s="22" t="s">
        <v>31</v>
      </c>
      <c r="B211" s="6">
        <v>290</v>
      </c>
      <c r="C211" s="7" t="s">
        <v>11</v>
      </c>
      <c r="D211" s="55">
        <v>0</v>
      </c>
      <c r="E211" s="55"/>
      <c r="F211" s="55"/>
      <c r="G211" s="47">
        <f>D211+E211</f>
        <v>0</v>
      </c>
      <c r="H211" s="55"/>
      <c r="I211" s="74" t="e">
        <f t="shared" si="13"/>
        <v>#DIV/0!</v>
      </c>
      <c r="J211" s="66"/>
    </row>
    <row r="212" spans="1:10" s="8" customFormat="1" ht="15.75" customHeight="1" hidden="1">
      <c r="A212" s="22" t="s">
        <v>31</v>
      </c>
      <c r="B212" s="6">
        <v>310</v>
      </c>
      <c r="C212" s="7" t="s">
        <v>38</v>
      </c>
      <c r="D212" s="55"/>
      <c r="E212" s="55"/>
      <c r="F212" s="55"/>
      <c r="G212" s="47">
        <f>D212+E212</f>
        <v>0</v>
      </c>
      <c r="H212" s="55"/>
      <c r="I212" s="74" t="e">
        <f t="shared" si="13"/>
        <v>#DIV/0!</v>
      </c>
      <c r="J212" s="68"/>
    </row>
    <row r="213" spans="1:10" s="8" customFormat="1" ht="15.75" hidden="1">
      <c r="A213" s="22" t="s">
        <v>31</v>
      </c>
      <c r="B213" s="6">
        <v>340</v>
      </c>
      <c r="C213" s="7" t="s">
        <v>14</v>
      </c>
      <c r="D213" s="55"/>
      <c r="E213" s="55"/>
      <c r="F213" s="55"/>
      <c r="G213" s="47">
        <f>D213+E213</f>
        <v>0</v>
      </c>
      <c r="H213" s="55"/>
      <c r="I213" s="74" t="e">
        <f t="shared" si="13"/>
        <v>#DIV/0!</v>
      </c>
      <c r="J213" s="68"/>
    </row>
    <row r="214" spans="1:10" s="8" customFormat="1" ht="15.75" hidden="1">
      <c r="A214" s="86" t="s">
        <v>32</v>
      </c>
      <c r="B214" s="87"/>
      <c r="C214" s="87"/>
      <c r="D214" s="46">
        <f>SUM(D209:D213)</f>
        <v>0</v>
      </c>
      <c r="E214" s="46">
        <f>SUM(E209:E213)</f>
        <v>0</v>
      </c>
      <c r="F214" s="46">
        <f>SUM(F209:F213)</f>
        <v>0</v>
      </c>
      <c r="G214" s="46">
        <f>SUM(G209:G213)</f>
        <v>0</v>
      </c>
      <c r="H214" s="46">
        <f>SUM(H209:H213)</f>
        <v>0</v>
      </c>
      <c r="I214" s="74" t="e">
        <f t="shared" si="13"/>
        <v>#DIV/0!</v>
      </c>
      <c r="J214" s="68"/>
    </row>
    <row r="215" spans="1:10" s="32" customFormat="1" ht="14.25" customHeight="1">
      <c r="A215" s="90" t="s">
        <v>117</v>
      </c>
      <c r="B215" s="91"/>
      <c r="C215" s="91"/>
      <c r="D215" s="54"/>
      <c r="E215" s="54"/>
      <c r="F215" s="54"/>
      <c r="G215" s="54"/>
      <c r="H215" s="54"/>
      <c r="I215" s="76"/>
      <c r="J215" s="66"/>
    </row>
    <row r="216" spans="1:10" s="8" customFormat="1" ht="14.25" customHeight="1">
      <c r="A216" s="24" t="s">
        <v>48</v>
      </c>
      <c r="B216" s="3">
        <v>210</v>
      </c>
      <c r="C216" s="34" t="s">
        <v>26</v>
      </c>
      <c r="D216" s="44">
        <f>SUM(D217:D219)</f>
        <v>1406.1999999999998</v>
      </c>
      <c r="E216" s="44">
        <f>SUM(E217:E219)</f>
        <v>0</v>
      </c>
      <c r="F216" s="44">
        <f>SUM(F217:F219)</f>
        <v>1954</v>
      </c>
      <c r="G216" s="44">
        <f>SUM(G217:G219)</f>
        <v>1955.1999999999998</v>
      </c>
      <c r="H216" s="44">
        <f>SUM(H217:H219)</f>
        <v>1954</v>
      </c>
      <c r="I216" s="73">
        <f t="shared" si="13"/>
        <v>99.93862520458266</v>
      </c>
      <c r="J216" s="68"/>
    </row>
    <row r="217" spans="1:10" s="8" customFormat="1" ht="14.25" customHeight="1">
      <c r="A217" s="22" t="s">
        <v>48</v>
      </c>
      <c r="B217" s="6">
        <v>211</v>
      </c>
      <c r="C217" s="7" t="s">
        <v>1</v>
      </c>
      <c r="D217" s="47">
        <v>1056.8</v>
      </c>
      <c r="E217" s="47"/>
      <c r="F217" s="47">
        <v>1522.8</v>
      </c>
      <c r="G217" s="47">
        <v>1522.8</v>
      </c>
      <c r="H217" s="47">
        <v>1522.8</v>
      </c>
      <c r="I217" s="74">
        <f t="shared" si="13"/>
        <v>100</v>
      </c>
      <c r="J217" s="68"/>
    </row>
    <row r="218" spans="1:10" s="8" customFormat="1" ht="14.25" customHeight="1" hidden="1">
      <c r="A218" s="22" t="s">
        <v>48</v>
      </c>
      <c r="B218" s="6">
        <v>212</v>
      </c>
      <c r="C218" s="7" t="s">
        <v>2</v>
      </c>
      <c r="D218" s="47">
        <v>0</v>
      </c>
      <c r="E218" s="47"/>
      <c r="F218" s="47"/>
      <c r="G218" s="47">
        <f>D218+E218</f>
        <v>0</v>
      </c>
      <c r="H218" s="47"/>
      <c r="I218" s="74" t="e">
        <f t="shared" si="13"/>
        <v>#DIV/0!</v>
      </c>
      <c r="J218" s="68"/>
    </row>
    <row r="219" spans="1:10" s="32" customFormat="1" ht="14.25" customHeight="1">
      <c r="A219" s="22" t="s">
        <v>48</v>
      </c>
      <c r="B219" s="6">
        <v>213</v>
      </c>
      <c r="C219" s="7" t="s">
        <v>3</v>
      </c>
      <c r="D219" s="47">
        <v>349.4</v>
      </c>
      <c r="E219" s="47"/>
      <c r="F219" s="47">
        <v>431.2</v>
      </c>
      <c r="G219" s="47">
        <v>432.4</v>
      </c>
      <c r="H219" s="47">
        <v>431.2</v>
      </c>
      <c r="I219" s="74">
        <f t="shared" si="13"/>
        <v>99.72247918593895</v>
      </c>
      <c r="J219" s="66"/>
    </row>
    <row r="220" spans="1:10" s="5" customFormat="1" ht="14.25" customHeight="1">
      <c r="A220" s="22" t="s">
        <v>48</v>
      </c>
      <c r="B220" s="3">
        <v>220</v>
      </c>
      <c r="C220" s="4" t="s">
        <v>4</v>
      </c>
      <c r="D220" s="44">
        <f>SUM(D221:D230)</f>
        <v>51.1</v>
      </c>
      <c r="E220" s="44">
        <f>SUM(E221:E230)</f>
        <v>291.59999999999997</v>
      </c>
      <c r="F220" s="44">
        <f>SUM(F221:F230)</f>
        <v>336.59999999999997</v>
      </c>
      <c r="G220" s="44">
        <f>SUM(G221:G230)</f>
        <v>342.7</v>
      </c>
      <c r="H220" s="44">
        <f>SUM(H221:H230)</f>
        <v>336.59999999999997</v>
      </c>
      <c r="I220" s="73">
        <f t="shared" si="13"/>
        <v>98.2200175080245</v>
      </c>
      <c r="J220" s="67"/>
    </row>
    <row r="221" spans="1:10" s="5" customFormat="1" ht="14.25" customHeight="1" hidden="1">
      <c r="A221" s="22" t="s">
        <v>48</v>
      </c>
      <c r="B221" s="6">
        <v>221</v>
      </c>
      <c r="C221" s="7" t="s">
        <v>5</v>
      </c>
      <c r="D221" s="47"/>
      <c r="E221" s="47"/>
      <c r="F221" s="47"/>
      <c r="G221" s="47">
        <f aca="true" t="shared" si="14" ref="G221:G238">D221+E221</f>
        <v>0</v>
      </c>
      <c r="H221" s="47"/>
      <c r="I221" s="74" t="e">
        <f t="shared" si="13"/>
        <v>#DIV/0!</v>
      </c>
      <c r="J221" s="67"/>
    </row>
    <row r="222" spans="1:10" s="8" customFormat="1" ht="14.25" customHeight="1" hidden="1">
      <c r="A222" s="22" t="s">
        <v>48</v>
      </c>
      <c r="B222" s="6">
        <v>222</v>
      </c>
      <c r="C222" s="7" t="s">
        <v>6</v>
      </c>
      <c r="D222" s="47"/>
      <c r="E222" s="47"/>
      <c r="F222" s="47"/>
      <c r="G222" s="47">
        <f t="shared" si="14"/>
        <v>0</v>
      </c>
      <c r="H222" s="47"/>
      <c r="I222" s="74" t="e">
        <f t="shared" si="13"/>
        <v>#DIV/0!</v>
      </c>
      <c r="J222" s="68"/>
    </row>
    <row r="223" spans="1:10" s="8" customFormat="1" ht="14.25" customHeight="1">
      <c r="A223" s="22" t="s">
        <v>48</v>
      </c>
      <c r="B223" s="6">
        <v>223</v>
      </c>
      <c r="C223" s="7" t="s">
        <v>7</v>
      </c>
      <c r="D223" s="47">
        <v>48.1</v>
      </c>
      <c r="E223" s="47">
        <f>G223-D223</f>
        <v>284.59999999999997</v>
      </c>
      <c r="F223" s="47">
        <v>327.4</v>
      </c>
      <c r="G223" s="47">
        <v>332.7</v>
      </c>
      <c r="H223" s="47">
        <v>327.4</v>
      </c>
      <c r="I223" s="74">
        <f t="shared" si="13"/>
        <v>98.40697324917342</v>
      </c>
      <c r="J223" s="68"/>
    </row>
    <row r="224" spans="1:10" s="16" customFormat="1" ht="18.75" hidden="1">
      <c r="A224" s="22" t="s">
        <v>48</v>
      </c>
      <c r="B224" s="6">
        <v>224</v>
      </c>
      <c r="C224" s="7" t="s">
        <v>8</v>
      </c>
      <c r="D224" s="47"/>
      <c r="E224" s="47"/>
      <c r="F224" s="47"/>
      <c r="G224" s="47">
        <f t="shared" si="14"/>
        <v>0</v>
      </c>
      <c r="H224" s="47"/>
      <c r="I224" s="74" t="e">
        <f t="shared" si="13"/>
        <v>#DIV/0!</v>
      </c>
      <c r="J224" s="71"/>
    </row>
    <row r="225" spans="1:10" s="29" customFormat="1" ht="18.75" hidden="1">
      <c r="A225" s="22" t="s">
        <v>48</v>
      </c>
      <c r="B225" s="6">
        <v>225</v>
      </c>
      <c r="C225" s="7" t="s">
        <v>9</v>
      </c>
      <c r="D225" s="47">
        <v>0</v>
      </c>
      <c r="E225" s="47"/>
      <c r="F225" s="47"/>
      <c r="G225" s="47">
        <f t="shared" si="14"/>
        <v>0</v>
      </c>
      <c r="H225" s="47"/>
      <c r="I225" s="74" t="e">
        <f t="shared" si="13"/>
        <v>#DIV/0!</v>
      </c>
      <c r="J225" s="71"/>
    </row>
    <row r="226" spans="1:10" s="30" customFormat="1" ht="15.75" hidden="1">
      <c r="A226" s="22" t="s">
        <v>48</v>
      </c>
      <c r="B226" s="6">
        <v>225</v>
      </c>
      <c r="C226" s="7" t="s">
        <v>95</v>
      </c>
      <c r="D226" s="47">
        <v>0</v>
      </c>
      <c r="E226" s="47"/>
      <c r="F226" s="47"/>
      <c r="G226" s="47">
        <f t="shared" si="14"/>
        <v>0</v>
      </c>
      <c r="H226" s="47"/>
      <c r="I226" s="74" t="e">
        <f t="shared" si="13"/>
        <v>#DIV/0!</v>
      </c>
      <c r="J226" s="68"/>
    </row>
    <row r="227" spans="1:10" s="30" customFormat="1" ht="15.75" customHeight="1" hidden="1">
      <c r="A227" s="22" t="s">
        <v>48</v>
      </c>
      <c r="B227" s="6">
        <v>225</v>
      </c>
      <c r="C227" s="7" t="s">
        <v>96</v>
      </c>
      <c r="D227" s="47">
        <v>0</v>
      </c>
      <c r="E227" s="47">
        <v>0</v>
      </c>
      <c r="F227" s="47"/>
      <c r="G227" s="47">
        <f t="shared" si="14"/>
        <v>0</v>
      </c>
      <c r="H227" s="47"/>
      <c r="I227" s="74" t="e">
        <f t="shared" si="13"/>
        <v>#DIV/0!</v>
      </c>
      <c r="J227" s="68"/>
    </row>
    <row r="228" spans="1:10" s="30" customFormat="1" ht="15.75">
      <c r="A228" s="22" t="s">
        <v>48</v>
      </c>
      <c r="B228" s="6">
        <v>226</v>
      </c>
      <c r="C228" s="7" t="s">
        <v>10</v>
      </c>
      <c r="D228" s="47">
        <v>3</v>
      </c>
      <c r="E228" s="47">
        <f>G228-D228</f>
        <v>7</v>
      </c>
      <c r="F228" s="47">
        <v>9.2</v>
      </c>
      <c r="G228" s="47">
        <v>10</v>
      </c>
      <c r="H228" s="47">
        <v>9.2</v>
      </c>
      <c r="I228" s="74">
        <f t="shared" si="13"/>
        <v>92</v>
      </c>
      <c r="J228" s="68"/>
    </row>
    <row r="229" spans="1:10" s="30" customFormat="1" ht="15.75" hidden="1">
      <c r="A229" s="22" t="s">
        <v>48</v>
      </c>
      <c r="B229" s="6">
        <v>226</v>
      </c>
      <c r="C229" s="7" t="s">
        <v>95</v>
      </c>
      <c r="D229" s="47">
        <v>0</v>
      </c>
      <c r="E229" s="47"/>
      <c r="F229" s="47"/>
      <c r="G229" s="47">
        <f t="shared" si="14"/>
        <v>0</v>
      </c>
      <c r="H229" s="47"/>
      <c r="I229" s="74" t="e">
        <f t="shared" si="13"/>
        <v>#DIV/0!</v>
      </c>
      <c r="J229" s="68"/>
    </row>
    <row r="230" spans="1:10" s="30" customFormat="1" ht="15.75" customHeight="1" hidden="1">
      <c r="A230" s="22" t="s">
        <v>48</v>
      </c>
      <c r="B230" s="6">
        <v>226</v>
      </c>
      <c r="C230" s="7" t="s">
        <v>96</v>
      </c>
      <c r="D230" s="47">
        <v>0</v>
      </c>
      <c r="E230" s="47"/>
      <c r="F230" s="47"/>
      <c r="G230" s="47">
        <f t="shared" si="14"/>
        <v>0</v>
      </c>
      <c r="H230" s="47"/>
      <c r="I230" s="74" t="e">
        <f t="shared" si="13"/>
        <v>#DIV/0!</v>
      </c>
      <c r="J230" s="68"/>
    </row>
    <row r="231" spans="1:10" s="30" customFormat="1" ht="15.75">
      <c r="A231" s="24" t="s">
        <v>48</v>
      </c>
      <c r="B231" s="3">
        <v>290</v>
      </c>
      <c r="C231" s="4" t="s">
        <v>11</v>
      </c>
      <c r="D231" s="48">
        <v>0</v>
      </c>
      <c r="E231" s="48">
        <f>G231-D231</f>
        <v>0.2</v>
      </c>
      <c r="F231" s="48">
        <v>0.2</v>
      </c>
      <c r="G231" s="48">
        <v>0.2</v>
      </c>
      <c r="H231" s="48">
        <v>0.2</v>
      </c>
      <c r="I231" s="73">
        <f t="shared" si="13"/>
        <v>100</v>
      </c>
      <c r="J231" s="68"/>
    </row>
    <row r="232" spans="1:10" s="31" customFormat="1" ht="18.75" hidden="1">
      <c r="A232" s="22" t="s">
        <v>48</v>
      </c>
      <c r="B232" s="3">
        <v>300</v>
      </c>
      <c r="C232" s="4" t="s">
        <v>12</v>
      </c>
      <c r="D232" s="44">
        <f>SUM(D233:D238)</f>
        <v>0</v>
      </c>
      <c r="E232" s="44">
        <f>SUM(E233:E238)</f>
        <v>0</v>
      </c>
      <c r="F232" s="44">
        <f>SUM(F233:F238)</f>
        <v>0</v>
      </c>
      <c r="G232" s="44">
        <f>SUM(G233:G238)</f>
        <v>0</v>
      </c>
      <c r="H232" s="44">
        <f>SUM(H233:H238)</f>
        <v>0</v>
      </c>
      <c r="I232" s="74" t="e">
        <f t="shared" si="13"/>
        <v>#DIV/0!</v>
      </c>
      <c r="J232" s="70"/>
    </row>
    <row r="233" spans="1:10" ht="19.5" customHeight="1" hidden="1">
      <c r="A233" s="22" t="s">
        <v>48</v>
      </c>
      <c r="B233" s="6">
        <v>310</v>
      </c>
      <c r="C233" s="7" t="s">
        <v>13</v>
      </c>
      <c r="D233" s="47"/>
      <c r="E233" s="47"/>
      <c r="F233" s="47"/>
      <c r="G233" s="47">
        <f t="shared" si="14"/>
        <v>0</v>
      </c>
      <c r="H233" s="47"/>
      <c r="I233" s="74" t="e">
        <f t="shared" si="13"/>
        <v>#DIV/0!</v>
      </c>
      <c r="J233" s="66"/>
    </row>
    <row r="234" spans="1:10" s="8" customFormat="1" ht="18.75" customHeight="1" hidden="1">
      <c r="A234" s="22" t="s">
        <v>48</v>
      </c>
      <c r="B234" s="6">
        <v>310</v>
      </c>
      <c r="C234" s="7" t="s">
        <v>95</v>
      </c>
      <c r="D234" s="47"/>
      <c r="E234" s="47"/>
      <c r="F234" s="47"/>
      <c r="G234" s="47">
        <f t="shared" si="14"/>
        <v>0</v>
      </c>
      <c r="H234" s="47"/>
      <c r="I234" s="74" t="e">
        <f t="shared" si="13"/>
        <v>#DIV/0!</v>
      </c>
      <c r="J234" s="68"/>
    </row>
    <row r="235" spans="1:10" s="16" customFormat="1" ht="18.75" hidden="1">
      <c r="A235" s="22" t="s">
        <v>48</v>
      </c>
      <c r="B235" s="6">
        <v>310</v>
      </c>
      <c r="C235" s="7" t="s">
        <v>96</v>
      </c>
      <c r="D235" s="47">
        <v>0</v>
      </c>
      <c r="E235" s="47"/>
      <c r="F235" s="47"/>
      <c r="G235" s="47">
        <f t="shared" si="14"/>
        <v>0</v>
      </c>
      <c r="H235" s="47"/>
      <c r="I235" s="74" t="e">
        <f t="shared" si="13"/>
        <v>#DIV/0!</v>
      </c>
      <c r="J235" s="71"/>
    </row>
    <row r="236" spans="1:10" s="15" customFormat="1" ht="22.5" customHeight="1" hidden="1">
      <c r="A236" s="22" t="s">
        <v>48</v>
      </c>
      <c r="B236" s="6">
        <v>340</v>
      </c>
      <c r="C236" s="7" t="s">
        <v>14</v>
      </c>
      <c r="D236" s="47">
        <v>0</v>
      </c>
      <c r="E236" s="47"/>
      <c r="F236" s="47">
        <v>0</v>
      </c>
      <c r="G236" s="47">
        <f t="shared" si="14"/>
        <v>0</v>
      </c>
      <c r="H236" s="47">
        <v>0</v>
      </c>
      <c r="I236" s="74" t="e">
        <f t="shared" si="13"/>
        <v>#DIV/0!</v>
      </c>
      <c r="J236" s="70"/>
    </row>
    <row r="237" spans="1:10" s="8" customFormat="1" ht="17.25" customHeight="1" hidden="1">
      <c r="A237" s="22" t="s">
        <v>48</v>
      </c>
      <c r="B237" s="6">
        <v>340</v>
      </c>
      <c r="C237" s="7" t="s">
        <v>95</v>
      </c>
      <c r="D237" s="47">
        <v>0</v>
      </c>
      <c r="E237" s="47"/>
      <c r="F237" s="47"/>
      <c r="G237" s="47">
        <f t="shared" si="14"/>
        <v>0</v>
      </c>
      <c r="H237" s="47"/>
      <c r="I237" s="74" t="e">
        <f t="shared" si="13"/>
        <v>#DIV/0!</v>
      </c>
      <c r="J237" s="68"/>
    </row>
    <row r="238" spans="1:10" s="8" customFormat="1" ht="15.75" customHeight="1" hidden="1">
      <c r="A238" s="22" t="s">
        <v>48</v>
      </c>
      <c r="B238" s="6">
        <v>340</v>
      </c>
      <c r="C238" s="7" t="s">
        <v>96</v>
      </c>
      <c r="D238" s="47">
        <v>0</v>
      </c>
      <c r="E238" s="47"/>
      <c r="F238" s="47"/>
      <c r="G238" s="47">
        <f t="shared" si="14"/>
        <v>0</v>
      </c>
      <c r="H238" s="47"/>
      <c r="I238" s="74" t="e">
        <f t="shared" si="13"/>
        <v>#DIV/0!</v>
      </c>
      <c r="J238" s="68"/>
    </row>
    <row r="239" spans="1:10" s="8" customFormat="1" ht="15.75">
      <c r="A239" s="86" t="s">
        <v>49</v>
      </c>
      <c r="B239" s="87"/>
      <c r="C239" s="87"/>
      <c r="D239" s="46">
        <f>SUM(D216,D220,D231,D232)</f>
        <v>1457.2999999999997</v>
      </c>
      <c r="E239" s="46">
        <f>SUM(E216,E220,E231,E232)</f>
        <v>291.79999999999995</v>
      </c>
      <c r="F239" s="46">
        <f>SUM(F216,F220,F231,F232)</f>
        <v>2290.7999999999997</v>
      </c>
      <c r="G239" s="46">
        <f>SUM(G216,G220,G231,G232)</f>
        <v>2298.0999999999995</v>
      </c>
      <c r="H239" s="46">
        <f>SUM(H216,H220,H231,H232)</f>
        <v>2290.7999999999997</v>
      </c>
      <c r="I239" s="75">
        <f t="shared" si="13"/>
        <v>99.68234628606241</v>
      </c>
      <c r="J239" s="68"/>
    </row>
    <row r="240" spans="1:10" s="8" customFormat="1" ht="15.75">
      <c r="A240" s="18" t="s">
        <v>97</v>
      </c>
      <c r="B240" s="57"/>
      <c r="C240" s="57"/>
      <c r="D240" s="54"/>
      <c r="E240" s="54"/>
      <c r="F240" s="54"/>
      <c r="G240" s="54"/>
      <c r="H240" s="54"/>
      <c r="I240" s="76"/>
      <c r="J240" s="68"/>
    </row>
    <row r="241" spans="1:10" s="8" customFormat="1" ht="15.75">
      <c r="A241" s="40"/>
      <c r="B241" s="85" t="s">
        <v>98</v>
      </c>
      <c r="C241" s="85"/>
      <c r="D241" s="46">
        <f>SUM(D242)</f>
        <v>105</v>
      </c>
      <c r="E241" s="46">
        <f>SUM(E242)</f>
        <v>0</v>
      </c>
      <c r="F241" s="46">
        <f>SUM(F242)</f>
        <v>89.2</v>
      </c>
      <c r="G241" s="46">
        <f>SUM(G242)</f>
        <v>89.2</v>
      </c>
      <c r="H241" s="46">
        <f>SUM(H242)</f>
        <v>89.2</v>
      </c>
      <c r="I241" s="75">
        <f t="shared" si="13"/>
        <v>100</v>
      </c>
      <c r="J241" s="68"/>
    </row>
    <row r="242" spans="1:10" s="8" customFormat="1" ht="31.5">
      <c r="A242" s="25" t="s">
        <v>63</v>
      </c>
      <c r="B242" s="14" t="s">
        <v>64</v>
      </c>
      <c r="C242" s="33" t="s">
        <v>99</v>
      </c>
      <c r="D242" s="55">
        <v>105</v>
      </c>
      <c r="E242" s="55"/>
      <c r="F242" s="55">
        <v>89.2</v>
      </c>
      <c r="G242" s="47">
        <v>89.2</v>
      </c>
      <c r="H242" s="55">
        <v>89.2</v>
      </c>
      <c r="I242" s="74">
        <f t="shared" si="13"/>
        <v>100</v>
      </c>
      <c r="J242" s="68"/>
    </row>
    <row r="243" spans="1:10" s="8" customFormat="1" ht="15.75" hidden="1">
      <c r="A243" s="40"/>
      <c r="B243" s="85" t="s">
        <v>100</v>
      </c>
      <c r="C243" s="85"/>
      <c r="D243" s="46">
        <f>SUM(D244:D249)</f>
        <v>0</v>
      </c>
      <c r="E243" s="46">
        <f>SUM(E244:E249)</f>
        <v>0</v>
      </c>
      <c r="F243" s="46">
        <f>SUM(F244:F249)</f>
        <v>0</v>
      </c>
      <c r="G243" s="46">
        <f>SUM(G244:G249)</f>
        <v>0</v>
      </c>
      <c r="H243" s="46">
        <f>SUM(H244:H249)</f>
        <v>0</v>
      </c>
      <c r="I243" s="74" t="e">
        <f t="shared" si="13"/>
        <v>#DIV/0!</v>
      </c>
      <c r="J243" s="68"/>
    </row>
    <row r="244" spans="1:10" s="8" customFormat="1" ht="15.75" customHeight="1" hidden="1">
      <c r="A244" s="25" t="s">
        <v>34</v>
      </c>
      <c r="B244" s="14" t="s">
        <v>53</v>
      </c>
      <c r="C244" s="7" t="s">
        <v>6</v>
      </c>
      <c r="D244" s="55"/>
      <c r="E244" s="55"/>
      <c r="F244" s="55"/>
      <c r="G244" s="47">
        <f aca="true" t="shared" si="15" ref="G244:G249">D244+E244</f>
        <v>0</v>
      </c>
      <c r="H244" s="55"/>
      <c r="I244" s="74" t="e">
        <f t="shared" si="13"/>
        <v>#DIV/0!</v>
      </c>
      <c r="J244" s="68"/>
    </row>
    <row r="245" spans="1:10" s="8" customFormat="1" ht="15.75" hidden="1">
      <c r="A245" s="25" t="s">
        <v>34</v>
      </c>
      <c r="B245" s="14" t="s">
        <v>35</v>
      </c>
      <c r="C245" s="7" t="s">
        <v>10</v>
      </c>
      <c r="D245" s="55"/>
      <c r="E245" s="55"/>
      <c r="F245" s="55"/>
      <c r="G245" s="47">
        <f t="shared" si="15"/>
        <v>0</v>
      </c>
      <c r="H245" s="55"/>
      <c r="I245" s="74" t="e">
        <f t="shared" si="13"/>
        <v>#DIV/0!</v>
      </c>
      <c r="J245" s="68"/>
    </row>
    <row r="246" spans="1:10" s="8" customFormat="1" ht="31.5" customHeight="1" hidden="1">
      <c r="A246" s="25" t="s">
        <v>34</v>
      </c>
      <c r="B246" s="14" t="s">
        <v>64</v>
      </c>
      <c r="C246" s="33" t="s">
        <v>99</v>
      </c>
      <c r="D246" s="55"/>
      <c r="E246" s="55"/>
      <c r="F246" s="55"/>
      <c r="G246" s="47">
        <f t="shared" si="15"/>
        <v>0</v>
      </c>
      <c r="H246" s="55"/>
      <c r="I246" s="74" t="e">
        <f t="shared" si="13"/>
        <v>#DIV/0!</v>
      </c>
      <c r="J246" s="68"/>
    </row>
    <row r="247" spans="1:10" s="8" customFormat="1" ht="15.75" customHeight="1" hidden="1">
      <c r="A247" s="25" t="s">
        <v>34</v>
      </c>
      <c r="B247" s="14" t="s">
        <v>30</v>
      </c>
      <c r="C247" s="7" t="s">
        <v>11</v>
      </c>
      <c r="D247" s="55">
        <v>0</v>
      </c>
      <c r="E247" s="55"/>
      <c r="F247" s="55"/>
      <c r="G247" s="47">
        <f t="shared" si="15"/>
        <v>0</v>
      </c>
      <c r="H247" s="55"/>
      <c r="I247" s="74" t="e">
        <f t="shared" si="13"/>
        <v>#DIV/0!</v>
      </c>
      <c r="J247" s="68"/>
    </row>
    <row r="248" spans="1:10" s="8" customFormat="1" ht="45.75" customHeight="1" hidden="1">
      <c r="A248" s="25" t="s">
        <v>34</v>
      </c>
      <c r="B248" s="6">
        <v>310</v>
      </c>
      <c r="C248" s="7" t="s">
        <v>13</v>
      </c>
      <c r="D248" s="55"/>
      <c r="E248" s="55"/>
      <c r="F248" s="55"/>
      <c r="G248" s="47">
        <f t="shared" si="15"/>
        <v>0</v>
      </c>
      <c r="H248" s="55"/>
      <c r="I248" s="74" t="e">
        <f t="shared" si="13"/>
        <v>#DIV/0!</v>
      </c>
      <c r="J248" s="68"/>
    </row>
    <row r="249" spans="1:10" s="8" customFormat="1" ht="19.5" customHeight="1" hidden="1">
      <c r="A249" s="25" t="s">
        <v>34</v>
      </c>
      <c r="B249" s="14" t="s">
        <v>39</v>
      </c>
      <c r="C249" s="7" t="s">
        <v>14</v>
      </c>
      <c r="D249" s="55"/>
      <c r="E249" s="55"/>
      <c r="F249" s="55"/>
      <c r="G249" s="47">
        <f t="shared" si="15"/>
        <v>0</v>
      </c>
      <c r="H249" s="55"/>
      <c r="I249" s="74" t="e">
        <f t="shared" si="13"/>
        <v>#DIV/0!</v>
      </c>
      <c r="J249" s="68"/>
    </row>
    <row r="250" spans="1:10" s="8" customFormat="1" ht="23.25" customHeight="1" hidden="1">
      <c r="A250" s="40"/>
      <c r="B250" s="85" t="s">
        <v>101</v>
      </c>
      <c r="C250" s="85"/>
      <c r="D250" s="46">
        <f>SUM(D251:D255)</f>
        <v>0</v>
      </c>
      <c r="E250" s="46">
        <f>SUM(E251:E255)</f>
        <v>0</v>
      </c>
      <c r="F250" s="46">
        <f>SUM(F251:F255)</f>
        <v>0</v>
      </c>
      <c r="G250" s="46">
        <f>SUM(G251:G255)</f>
        <v>0</v>
      </c>
      <c r="H250" s="46">
        <f>SUM(H251:H255)</f>
        <v>0</v>
      </c>
      <c r="I250" s="74" t="e">
        <f t="shared" si="13"/>
        <v>#DIV/0!</v>
      </c>
      <c r="J250" s="68"/>
    </row>
    <row r="251" spans="1:10" s="8" customFormat="1" ht="18" customHeight="1" hidden="1">
      <c r="A251" s="25" t="s">
        <v>50</v>
      </c>
      <c r="B251" s="14" t="s">
        <v>53</v>
      </c>
      <c r="C251" s="7" t="s">
        <v>6</v>
      </c>
      <c r="D251" s="55"/>
      <c r="E251" s="55"/>
      <c r="F251" s="55"/>
      <c r="G251" s="47">
        <f>D251+E251</f>
        <v>0</v>
      </c>
      <c r="H251" s="55"/>
      <c r="I251" s="74" t="e">
        <f t="shared" si="13"/>
        <v>#DIV/0!</v>
      </c>
      <c r="J251" s="68"/>
    </row>
    <row r="252" spans="1:10" s="8" customFormat="1" ht="15.75" hidden="1">
      <c r="A252" s="25" t="s">
        <v>50</v>
      </c>
      <c r="B252" s="14" t="s">
        <v>35</v>
      </c>
      <c r="C252" s="7" t="s">
        <v>10</v>
      </c>
      <c r="D252" s="55"/>
      <c r="E252" s="55"/>
      <c r="F252" s="55"/>
      <c r="G252" s="47">
        <f>D252+E252</f>
        <v>0</v>
      </c>
      <c r="H252" s="55"/>
      <c r="I252" s="74" t="e">
        <f t="shared" si="13"/>
        <v>#DIV/0!</v>
      </c>
      <c r="J252" s="68"/>
    </row>
    <row r="253" spans="1:10" s="8" customFormat="1" ht="15.75" hidden="1">
      <c r="A253" s="25" t="s">
        <v>50</v>
      </c>
      <c r="B253" s="14" t="s">
        <v>30</v>
      </c>
      <c r="C253" s="7" t="s">
        <v>11</v>
      </c>
      <c r="D253" s="55"/>
      <c r="E253" s="55"/>
      <c r="F253" s="55"/>
      <c r="G253" s="47">
        <f>D253+E253</f>
        <v>0</v>
      </c>
      <c r="H253" s="55"/>
      <c r="I253" s="74" t="e">
        <f t="shared" si="13"/>
        <v>#DIV/0!</v>
      </c>
      <c r="J253" s="68"/>
    </row>
    <row r="254" spans="1:10" s="8" customFormat="1" ht="18.75" customHeight="1" hidden="1">
      <c r="A254" s="25" t="s">
        <v>50</v>
      </c>
      <c r="B254" s="6">
        <v>310</v>
      </c>
      <c r="C254" s="7" t="s">
        <v>13</v>
      </c>
      <c r="D254" s="55"/>
      <c r="E254" s="55"/>
      <c r="F254" s="55"/>
      <c r="G254" s="47">
        <f>D254+E254</f>
        <v>0</v>
      </c>
      <c r="H254" s="55"/>
      <c r="I254" s="74" t="e">
        <f t="shared" si="13"/>
        <v>#DIV/0!</v>
      </c>
      <c r="J254" s="68"/>
    </row>
    <row r="255" spans="1:10" s="15" customFormat="1" ht="19.5" customHeight="1" hidden="1">
      <c r="A255" s="25" t="s">
        <v>50</v>
      </c>
      <c r="B255" s="14" t="s">
        <v>39</v>
      </c>
      <c r="C255" s="7" t="s">
        <v>14</v>
      </c>
      <c r="D255" s="55"/>
      <c r="E255" s="55"/>
      <c r="F255" s="55"/>
      <c r="G255" s="47">
        <f>D255+E255</f>
        <v>0</v>
      </c>
      <c r="H255" s="55"/>
      <c r="I255" s="74" t="e">
        <f t="shared" si="13"/>
        <v>#DIV/0!</v>
      </c>
      <c r="J255" s="70"/>
    </row>
    <row r="256" spans="1:10" ht="15.75">
      <c r="A256" s="86" t="s">
        <v>36</v>
      </c>
      <c r="B256" s="87"/>
      <c r="C256" s="87"/>
      <c r="D256" s="46">
        <f>SUM(D243,D250,D241)</f>
        <v>105</v>
      </c>
      <c r="E256" s="46">
        <f>SUM(E243,E250,E241)</f>
        <v>0</v>
      </c>
      <c r="F256" s="46">
        <f>SUM(F243,F250,F241)</f>
        <v>89.2</v>
      </c>
      <c r="G256" s="46">
        <f>SUM(G243,G250,G241)</f>
        <v>89.2</v>
      </c>
      <c r="H256" s="46">
        <f>SUM(H243,H250,H241)</f>
        <v>89.2</v>
      </c>
      <c r="I256" s="75">
        <f t="shared" si="13"/>
        <v>100</v>
      </c>
      <c r="J256" s="66"/>
    </row>
    <row r="257" spans="1:10" ht="15.75" hidden="1">
      <c r="A257" s="18" t="s">
        <v>102</v>
      </c>
      <c r="B257" s="12"/>
      <c r="C257" s="13"/>
      <c r="D257" s="54"/>
      <c r="E257" s="54"/>
      <c r="F257" s="54"/>
      <c r="G257" s="54"/>
      <c r="H257" s="54"/>
      <c r="I257" s="74" t="e">
        <f t="shared" si="13"/>
        <v>#DIV/0!</v>
      </c>
      <c r="J257" s="66"/>
    </row>
    <row r="258" spans="1:10" ht="15.75" hidden="1">
      <c r="A258" s="22" t="s">
        <v>59</v>
      </c>
      <c r="B258" s="14" t="s">
        <v>53</v>
      </c>
      <c r="C258" s="7" t="s">
        <v>6</v>
      </c>
      <c r="D258" s="55"/>
      <c r="E258" s="55"/>
      <c r="F258" s="55"/>
      <c r="G258" s="47">
        <f>D258+E258</f>
        <v>0</v>
      </c>
      <c r="H258" s="55"/>
      <c r="I258" s="74" t="e">
        <f t="shared" si="13"/>
        <v>#DIV/0!</v>
      </c>
      <c r="J258" s="66"/>
    </row>
    <row r="259" spans="1:10" ht="12.75" customHeight="1" hidden="1">
      <c r="A259" s="22" t="s">
        <v>59</v>
      </c>
      <c r="B259" s="14" t="s">
        <v>35</v>
      </c>
      <c r="C259" s="7" t="s">
        <v>10</v>
      </c>
      <c r="D259" s="55">
        <v>0</v>
      </c>
      <c r="E259" s="55"/>
      <c r="F259" s="55">
        <v>0</v>
      </c>
      <c r="G259" s="47">
        <f>D259+E259</f>
        <v>0</v>
      </c>
      <c r="H259" s="55">
        <v>0</v>
      </c>
      <c r="I259" s="74" t="e">
        <f t="shared" si="13"/>
        <v>#DIV/0!</v>
      </c>
      <c r="J259" s="66"/>
    </row>
    <row r="260" spans="1:10" ht="12.75" customHeight="1" hidden="1">
      <c r="A260" s="22" t="s">
        <v>59</v>
      </c>
      <c r="B260" s="14" t="s">
        <v>30</v>
      </c>
      <c r="C260" s="7" t="s">
        <v>11</v>
      </c>
      <c r="D260" s="55">
        <v>0</v>
      </c>
      <c r="E260" s="55"/>
      <c r="F260" s="55"/>
      <c r="G260" s="47">
        <f>D260+E260</f>
        <v>0</v>
      </c>
      <c r="H260" s="55"/>
      <c r="I260" s="74" t="e">
        <f t="shared" si="13"/>
        <v>#DIV/0!</v>
      </c>
      <c r="J260" s="66"/>
    </row>
    <row r="261" spans="1:10" ht="12.75" customHeight="1" hidden="1">
      <c r="A261" s="22" t="s">
        <v>59</v>
      </c>
      <c r="B261" s="6">
        <v>310</v>
      </c>
      <c r="C261" s="7" t="s">
        <v>13</v>
      </c>
      <c r="D261" s="55"/>
      <c r="E261" s="55"/>
      <c r="F261" s="55"/>
      <c r="G261" s="47">
        <f>D261+E261</f>
        <v>0</v>
      </c>
      <c r="H261" s="55"/>
      <c r="I261" s="74" t="e">
        <f t="shared" si="13"/>
        <v>#DIV/0!</v>
      </c>
      <c r="J261" s="66"/>
    </row>
    <row r="262" spans="1:10" ht="15.75" hidden="1">
      <c r="A262" s="22" t="s">
        <v>59</v>
      </c>
      <c r="B262" s="14" t="s">
        <v>39</v>
      </c>
      <c r="C262" s="7" t="s">
        <v>14</v>
      </c>
      <c r="D262" s="55"/>
      <c r="E262" s="55"/>
      <c r="F262" s="55"/>
      <c r="G262" s="47">
        <f>D262+E262</f>
        <v>0</v>
      </c>
      <c r="H262" s="55"/>
      <c r="I262" s="74" t="e">
        <f t="shared" si="13"/>
        <v>#DIV/0!</v>
      </c>
      <c r="J262" s="66"/>
    </row>
    <row r="263" spans="1:10" ht="15.75" customHeight="1" hidden="1">
      <c r="A263" s="52" t="s">
        <v>29</v>
      </c>
      <c r="B263" s="53"/>
      <c r="C263" s="53"/>
      <c r="D263" s="46">
        <f>SUM(D258:D262)</f>
        <v>0</v>
      </c>
      <c r="E263" s="46">
        <f>SUM(E258:E262)</f>
        <v>0</v>
      </c>
      <c r="F263" s="46">
        <f>SUM(F258:F262)</f>
        <v>0</v>
      </c>
      <c r="G263" s="46">
        <f>SUM(G258:G262)</f>
        <v>0</v>
      </c>
      <c r="H263" s="46">
        <f>SUM(H258:H262)</f>
        <v>0</v>
      </c>
      <c r="I263" s="74" t="e">
        <f t="shared" si="13"/>
        <v>#DIV/0!</v>
      </c>
      <c r="J263" s="66"/>
    </row>
    <row r="264" spans="1:10" ht="15.75" customHeight="1">
      <c r="A264" s="83" t="s">
        <v>103</v>
      </c>
      <c r="B264" s="84"/>
      <c r="C264" s="84"/>
      <c r="D264" s="54"/>
      <c r="E264" s="54"/>
      <c r="F264" s="54"/>
      <c r="G264" s="54"/>
      <c r="H264" s="54"/>
      <c r="I264" s="76"/>
      <c r="J264" s="66"/>
    </row>
    <row r="265" spans="1:10" ht="31.5" customHeight="1">
      <c r="A265" s="22" t="s">
        <v>104</v>
      </c>
      <c r="B265" s="6">
        <v>231</v>
      </c>
      <c r="C265" s="33" t="s">
        <v>105</v>
      </c>
      <c r="D265" s="55">
        <v>57</v>
      </c>
      <c r="E265" s="55"/>
      <c r="F265" s="55">
        <v>3.4</v>
      </c>
      <c r="G265" s="47">
        <v>3.4</v>
      </c>
      <c r="H265" s="55">
        <v>3.4</v>
      </c>
      <c r="I265" s="74">
        <f t="shared" si="13"/>
        <v>100</v>
      </c>
      <c r="J265" s="66"/>
    </row>
    <row r="266" spans="1:10" ht="15.75" customHeight="1">
      <c r="A266" s="52" t="s">
        <v>106</v>
      </c>
      <c r="B266" s="53"/>
      <c r="C266" s="53"/>
      <c r="D266" s="46">
        <f>D265</f>
        <v>57</v>
      </c>
      <c r="E266" s="46">
        <f>E265</f>
        <v>0</v>
      </c>
      <c r="F266" s="46">
        <f>F265</f>
        <v>3.4</v>
      </c>
      <c r="G266" s="46">
        <f>G265</f>
        <v>3.4</v>
      </c>
      <c r="H266" s="46">
        <f>H265</f>
        <v>3.4</v>
      </c>
      <c r="I266" s="75">
        <f t="shared" si="13"/>
        <v>100</v>
      </c>
      <c r="J266" s="66"/>
    </row>
    <row r="267" spans="1:9" ht="18.75">
      <c r="A267" s="59"/>
      <c r="B267" s="60"/>
      <c r="C267" s="17" t="s">
        <v>107</v>
      </c>
      <c r="D267" s="61">
        <f>SUM(D83,D100,D116,D140,D207,D214,D239,D256,D263,D266)</f>
        <v>7144.699999999999</v>
      </c>
      <c r="E267" s="61">
        <f>SUM(E83,E100,E116,E140,E207,E214,E239,E256,E263,E266)</f>
        <v>2587.2</v>
      </c>
      <c r="F267" s="61">
        <f>SUM(F83,F100,F116,F140,F207,F214,F239,F256,F263,F266)</f>
        <v>11028.9</v>
      </c>
      <c r="G267" s="61">
        <f>SUM(G83,G100,G116,G140,G207,G214,G239,G256,G263,G266)</f>
        <v>11571.4</v>
      </c>
      <c r="H267" s="61">
        <f>SUM(H83,H100,H116,H140,H207,H214,H239,H256,H263,H266)</f>
        <v>11028.9</v>
      </c>
      <c r="I267" s="77">
        <f aca="true" t="shared" si="16" ref="I267:I285">H267/G267*100</f>
        <v>95.31171681905387</v>
      </c>
    </row>
    <row r="268" spans="1:9" ht="15.75">
      <c r="A268" s="26"/>
      <c r="B268" s="6">
        <v>211</v>
      </c>
      <c r="C268" s="33" t="s">
        <v>1</v>
      </c>
      <c r="D268" s="45">
        <f>SUM(D10,D86,D119,D217)</f>
        <v>4127</v>
      </c>
      <c r="E268" s="45">
        <f>SUM(E10,E86,E119,E217)</f>
        <v>1475.7</v>
      </c>
      <c r="F268" s="45">
        <f>SUM(F10,F86,F119,F217)</f>
        <v>6075.700000000001</v>
      </c>
      <c r="G268" s="45">
        <f>SUM(G10,G86,G119,G217)</f>
        <v>6076.500000000001</v>
      </c>
      <c r="H268" s="45">
        <f>SUM(H10,H86,H119,H217)</f>
        <v>6075.700000000001</v>
      </c>
      <c r="I268" s="74">
        <f t="shared" si="16"/>
        <v>99.98683452645437</v>
      </c>
    </row>
    <row r="269" spans="1:9" ht="15.75" hidden="1">
      <c r="A269" s="26"/>
      <c r="B269" s="6">
        <v>212</v>
      </c>
      <c r="C269" s="33" t="s">
        <v>2</v>
      </c>
      <c r="D269" s="45">
        <f>SUM(D11,D87,D218)</f>
        <v>0</v>
      </c>
      <c r="E269" s="45">
        <f>SUM(E11,E87,E218)</f>
        <v>0</v>
      </c>
      <c r="F269" s="45">
        <f>SUM(F11,F87,F218)</f>
        <v>0</v>
      </c>
      <c r="G269" s="45">
        <f>SUM(G11,G87,G218)</f>
        <v>0</v>
      </c>
      <c r="H269" s="45">
        <f>SUM(H11,H87,H218)</f>
        <v>0</v>
      </c>
      <c r="I269" s="74" t="e">
        <f t="shared" si="16"/>
        <v>#DIV/0!</v>
      </c>
    </row>
    <row r="270" spans="1:9" ht="15.75">
      <c r="A270" s="26"/>
      <c r="B270" s="6">
        <v>213</v>
      </c>
      <c r="C270" s="33" t="s">
        <v>3</v>
      </c>
      <c r="D270" s="45">
        <f>SUM(D12,D88,D120,D219)</f>
        <v>1279.7</v>
      </c>
      <c r="E270" s="45">
        <f>SUM(E12,E88,E120,E219)</f>
        <v>273.20000000000005</v>
      </c>
      <c r="F270" s="45">
        <f>SUM(F12,F88,F120,F219)</f>
        <v>1705.6000000000001</v>
      </c>
      <c r="G270" s="45">
        <f>SUM(G12,G88,G120,G219)</f>
        <v>1707</v>
      </c>
      <c r="H270" s="45">
        <f>SUM(H12,H88,H120,H219)</f>
        <v>1705.6000000000001</v>
      </c>
      <c r="I270" s="74">
        <f t="shared" si="16"/>
        <v>99.9179847685999</v>
      </c>
    </row>
    <row r="271" spans="1:9" ht="15.75">
      <c r="A271" s="26"/>
      <c r="B271" s="6">
        <v>221</v>
      </c>
      <c r="C271" s="33" t="s">
        <v>5</v>
      </c>
      <c r="D271" s="45">
        <f>SUM(D14,D90,D221)</f>
        <v>39.6</v>
      </c>
      <c r="E271" s="45">
        <f>SUM(E14,E90,E221)</f>
        <v>0</v>
      </c>
      <c r="F271" s="45">
        <f>SUM(F14,F90,F221)</f>
        <v>18.4</v>
      </c>
      <c r="G271" s="45">
        <f>SUM(G14,G90,G221)</f>
        <v>18.4</v>
      </c>
      <c r="H271" s="45">
        <f>SUM(H14,H90,H221)</f>
        <v>18.4</v>
      </c>
      <c r="I271" s="74">
        <f t="shared" si="16"/>
        <v>100</v>
      </c>
    </row>
    <row r="272" spans="1:9" ht="15.75" hidden="1">
      <c r="A272" s="26"/>
      <c r="B272" s="6">
        <v>222</v>
      </c>
      <c r="C272" s="33" t="s">
        <v>6</v>
      </c>
      <c r="D272" s="45">
        <f>SUM(D15,D91,D200,D209,D222,D244,D251,D258)</f>
        <v>3</v>
      </c>
      <c r="E272" s="45">
        <f>SUM(E15,E91,E200,E209,E222,E244,E251,E258)</f>
        <v>0</v>
      </c>
      <c r="F272" s="45">
        <f>SUM(F15,F91,F200,F209,F222,F244,F251,F258)</f>
        <v>0</v>
      </c>
      <c r="G272" s="45">
        <f>SUM(G15,G91,G200,G209,G222,G244,G251,G258)</f>
        <v>0</v>
      </c>
      <c r="H272" s="45">
        <f>SUM(H15,H91,H200,H209,H222,H244,H251,H258)</f>
        <v>0</v>
      </c>
      <c r="I272" s="74" t="e">
        <f t="shared" si="16"/>
        <v>#DIV/0!</v>
      </c>
    </row>
    <row r="273" spans="1:9" ht="15.75">
      <c r="A273" s="26"/>
      <c r="B273" s="6">
        <v>223</v>
      </c>
      <c r="C273" s="33" t="s">
        <v>7</v>
      </c>
      <c r="D273" s="45">
        <f>SUM(D16,D92,D183,D223)</f>
        <v>197</v>
      </c>
      <c r="E273" s="45">
        <f>SUM(E16,E92,E183,E223)</f>
        <v>350.4</v>
      </c>
      <c r="F273" s="45">
        <f>SUM(F16,F92,F183,F223)</f>
        <v>617.5999999999999</v>
      </c>
      <c r="G273" s="45">
        <f>SUM(G16,G92,G183,G223)</f>
        <v>622.9</v>
      </c>
      <c r="H273" s="45">
        <f>SUM(H16,H92,H183,H223)</f>
        <v>617.5999999999999</v>
      </c>
      <c r="I273" s="74">
        <f t="shared" si="16"/>
        <v>99.14914111414352</v>
      </c>
    </row>
    <row r="274" spans="1:9" ht="15.75" hidden="1">
      <c r="A274" s="26"/>
      <c r="B274" s="6">
        <v>224</v>
      </c>
      <c r="C274" s="33" t="s">
        <v>8</v>
      </c>
      <c r="D274" s="45">
        <f>SUM(D17,D93,D224,D123)</f>
        <v>0</v>
      </c>
      <c r="E274" s="45">
        <f>SUM(E17,E93,E224,E123)</f>
        <v>0</v>
      </c>
      <c r="F274" s="45">
        <f>SUM(F17,F93,F224,F123)</f>
        <v>0</v>
      </c>
      <c r="G274" s="45">
        <f>SUM(G17,G93,G224,G123)</f>
        <v>0</v>
      </c>
      <c r="H274" s="45">
        <f>SUM(H17,H93,H224,H123)</f>
        <v>0</v>
      </c>
      <c r="I274" s="74" t="e">
        <f t="shared" si="16"/>
        <v>#DIV/0!</v>
      </c>
    </row>
    <row r="275" spans="1:9" ht="15.75">
      <c r="A275" s="26"/>
      <c r="B275" s="6">
        <v>225</v>
      </c>
      <c r="C275" s="33" t="s">
        <v>9</v>
      </c>
      <c r="D275" s="45">
        <f>SUM(D18,D94,D104,D111,D143,D161,D165,D166,D173,D177,D184,D188,D192,D196,D201,D225,D125,D150,D151,D127,D226,D227,D126,)</f>
        <v>516</v>
      </c>
      <c r="E275" s="45">
        <f>SUM(E18,E94,E104,E111,E143,E161,E165,E166,E173,E177,E184,E188,E192,E196,E201,E225,E125,E150,E151,E127,E226,E227,E126,)</f>
        <v>356.4</v>
      </c>
      <c r="F275" s="45">
        <f>SUM(F18,F94,F104,F111,F143,F161,F165,F166,F173,F177,F184,F188,F192,F196,F201,F225,F125,F150,F151,F127,F226,F227,F126,)</f>
        <v>1296.6</v>
      </c>
      <c r="G275" s="45">
        <f>SUM(G18,G94,G104,G111,G143,G161,G165,G166,G173,G177,G184,G188,G192,G196,G201,G225,G125,G150,G151,G127,G226,G227,G126,)</f>
        <v>1681.1999999999998</v>
      </c>
      <c r="H275" s="45">
        <f>SUM(H18,H94,H104,H111,H143,H161,H165,H166,H173,H177,H184,H188,H192,H196,H201,H225,H125,H150,H151,H127,H226,H227,H126,)</f>
        <v>1296.6</v>
      </c>
      <c r="I275" s="74">
        <f t="shared" si="16"/>
        <v>77.12348322626696</v>
      </c>
    </row>
    <row r="276" spans="1:9" ht="15.75">
      <c r="A276" s="26"/>
      <c r="B276" s="6">
        <v>226</v>
      </c>
      <c r="C276" s="33" t="s">
        <v>10</v>
      </c>
      <c r="D276" s="45">
        <f>SUM(D19,D95,D105,D112,D137,D138,D144,D162,D167,D168,D174,D178,D185,D189,D193,D197,D202,D210,D228,D245,D252,D259,D128,D203,D230,D229,D152,D129)</f>
        <v>3</v>
      </c>
      <c r="E276" s="45">
        <f>SUM(E19,E95,E105,E112,E137,E138,E144,E162,E167,E168,E174,E178,E185,E189,E193,E197,E202,E210,E228,E245,E252,E259,E128,E203,E230,E229,E152,E129)</f>
        <v>107</v>
      </c>
      <c r="F276" s="45">
        <f>SUM(F19,F95,F105,F112,F137,F138,F144,F162,F167,F168,F174,F178,F185,F189,F193,F197,F202,F210,F228,F245,F252,F259,F128,F203,F230,F229,F152,F129)</f>
        <v>309.4</v>
      </c>
      <c r="G276" s="45">
        <f>SUM(G19,G95,G105,G112,G137,G138,G144,G162,G167,G168,G174,G178,G185,G189,G193,G197,G202,G210,G228,G245,G252,G259,G128,G203,G230,G229,G152,G129)</f>
        <v>410.2</v>
      </c>
      <c r="H276" s="45">
        <f>SUM(H19,H95,H105,H112,H137,H138,H144,H162,H167,H168,H174,H178,H185,H189,H193,H197,H202,H210,H228,H245,H252,H259,H128,H203,H230,H229,H152,H129)</f>
        <v>309.4</v>
      </c>
      <c r="I276" s="74">
        <f t="shared" si="16"/>
        <v>75.42662116040955</v>
      </c>
    </row>
    <row r="277" spans="1:9" ht="31.5" customHeight="1" hidden="1">
      <c r="A277" s="26"/>
      <c r="B277" s="6">
        <v>231</v>
      </c>
      <c r="C277" s="33" t="s">
        <v>105</v>
      </c>
      <c r="D277" s="45">
        <f>D265</f>
        <v>57</v>
      </c>
      <c r="E277" s="45">
        <f>E265</f>
        <v>0</v>
      </c>
      <c r="F277" s="45">
        <f>F265</f>
        <v>3.4</v>
      </c>
      <c r="G277" s="45">
        <f>G265</f>
        <v>3.4</v>
      </c>
      <c r="H277" s="45">
        <f>H265</f>
        <v>3.4</v>
      </c>
      <c r="I277" s="74">
        <f t="shared" si="16"/>
        <v>100</v>
      </c>
    </row>
    <row r="278" spans="1:9" ht="31.5" customHeight="1" hidden="1">
      <c r="A278" s="26"/>
      <c r="B278" s="6">
        <v>241</v>
      </c>
      <c r="C278" s="33" t="s">
        <v>86</v>
      </c>
      <c r="D278" s="45">
        <f>SUM(D145)</f>
        <v>0</v>
      </c>
      <c r="E278" s="45">
        <f>SUM(E145)</f>
        <v>0</v>
      </c>
      <c r="F278" s="45">
        <f>SUM(F145)</f>
        <v>0</v>
      </c>
      <c r="G278" s="45">
        <f>SUM(G145)</f>
        <v>0</v>
      </c>
      <c r="H278" s="45">
        <f>SUM(H145)</f>
        <v>0</v>
      </c>
      <c r="I278" s="74" t="e">
        <f t="shared" si="16"/>
        <v>#DIV/0!</v>
      </c>
    </row>
    <row r="279" spans="1:9" ht="31.5" hidden="1">
      <c r="A279" s="26"/>
      <c r="B279" s="6">
        <v>242</v>
      </c>
      <c r="C279" s="33" t="s">
        <v>87</v>
      </c>
      <c r="D279" s="45">
        <f>SUM(D146,D181)</f>
        <v>0</v>
      </c>
      <c r="E279" s="45">
        <f>SUM(E146,E181)</f>
        <v>0</v>
      </c>
      <c r="F279" s="45">
        <f>SUM(F146,F181)</f>
        <v>0</v>
      </c>
      <c r="G279" s="45">
        <f>SUM(G146,G181)</f>
        <v>0</v>
      </c>
      <c r="H279" s="45">
        <f>SUM(H146,H181)</f>
        <v>0</v>
      </c>
      <c r="I279" s="74" t="e">
        <f t="shared" si="16"/>
        <v>#DIV/0!</v>
      </c>
    </row>
    <row r="280" spans="1:9" ht="31.5">
      <c r="A280" s="26"/>
      <c r="B280" s="6">
        <v>251</v>
      </c>
      <c r="C280" s="33" t="s">
        <v>84</v>
      </c>
      <c r="D280" s="45">
        <f>SUM(D20,D139)</f>
        <v>798.9</v>
      </c>
      <c r="E280" s="45">
        <f>SUM(E20,E139)</f>
        <v>0</v>
      </c>
      <c r="F280" s="45">
        <f>SUM(F20,F139)</f>
        <v>764.3</v>
      </c>
      <c r="G280" s="45">
        <f>SUM(G20,G139)</f>
        <v>798.9</v>
      </c>
      <c r="H280" s="45">
        <f>SUM(H20,H139)</f>
        <v>764.3</v>
      </c>
      <c r="I280" s="74">
        <f t="shared" si="16"/>
        <v>95.66904493678808</v>
      </c>
    </row>
    <row r="281" spans="1:9" ht="31.5">
      <c r="A281" s="26"/>
      <c r="B281" s="6">
        <v>263</v>
      </c>
      <c r="C281" s="33" t="s">
        <v>99</v>
      </c>
      <c r="D281" s="45">
        <f>SUM(D246,D242)</f>
        <v>105</v>
      </c>
      <c r="E281" s="45">
        <f>SUM(E246,E242)</f>
        <v>0</v>
      </c>
      <c r="F281" s="45">
        <f>SUM(F246,F242)</f>
        <v>89.2</v>
      </c>
      <c r="G281" s="45">
        <f>SUM(G246,G242)</f>
        <v>89.2</v>
      </c>
      <c r="H281" s="45">
        <f>SUM(H246,H242)</f>
        <v>89.2</v>
      </c>
      <c r="I281" s="74">
        <f t="shared" si="16"/>
        <v>100</v>
      </c>
    </row>
    <row r="282" spans="1:9" ht="15.75">
      <c r="A282" s="26"/>
      <c r="B282" s="6">
        <v>290</v>
      </c>
      <c r="C282" s="33" t="s">
        <v>11</v>
      </c>
      <c r="D282" s="45">
        <f>SUM(D21,D96,D147,D204,D211,D231,D247,D253,D260,D154,D155,D130,D131)</f>
        <v>15</v>
      </c>
      <c r="E282" s="45">
        <f>SUM(E21,E96,E147,E204,E211,E231,E247,E253,E260,E154,E155,E130,E131)</f>
        <v>24.5</v>
      </c>
      <c r="F282" s="45">
        <f>SUM(F21,F96,F147,F204,F211,F231,F247,F253,F260,F154,F155,F130,F131)</f>
        <v>37.2</v>
      </c>
      <c r="G282" s="45">
        <f>SUM(G21,G96,G147,G204,G211,G231,G247,G253,G260,G154,G155,G130,G131)</f>
        <v>52.2</v>
      </c>
      <c r="H282" s="45">
        <f>SUM(H21,H96,H147,H204,H211,H231,H247,H253,H260,H154,H155,H130,H131)</f>
        <v>37.2</v>
      </c>
      <c r="I282" s="74">
        <f t="shared" si="16"/>
        <v>71.26436781609196</v>
      </c>
    </row>
    <row r="283" spans="1:9" ht="15.75" hidden="1">
      <c r="A283" s="26"/>
      <c r="B283" s="6">
        <v>310</v>
      </c>
      <c r="C283" s="33" t="s">
        <v>13</v>
      </c>
      <c r="D283" s="45">
        <f>SUM(D23,D98,D107,D114,D148,D163,D169,D170,D175,D179,D186,D190,D194,D198,D205,D212,D233,D248,D254,D261,D234,D235,D156,D157,D133,D132)</f>
        <v>0</v>
      </c>
      <c r="E283" s="45">
        <f>SUM(E23,E98,E107,E114,E148,E163,E169,E170,E175,E179,E186,E190,E194,E198,E205,E212,E233,E248,E254,E261,E234,E235,E156,E157,E133,E132)</f>
        <v>0</v>
      </c>
      <c r="F283" s="45">
        <f>SUM(F23,F98,F107,F114,F148,F163,F169,F170,F175,F179,F186,F190,F194,F198,F205,F212,F233,F248,F254,F261,F234,F235,F156,F157,F133,F132)</f>
        <v>99.8</v>
      </c>
      <c r="G283" s="45">
        <f>SUM(G23,G98,G107,G114,G148,G163,G169,G170,G175,G179,G186,G190,G194,G198,G205,G212,G233,G248,G254,G261,G234,G235,G156,G157,G133,G132)</f>
        <v>99.8</v>
      </c>
      <c r="H283" s="45">
        <f>SUM(H23,H98,H107,H114,H148,H163,H169,H170,H175,H179,H186,H190,H194,H198,H205,H212,H233,H248,H254,H261,H234,H235,H156,H157,H133,H132)</f>
        <v>99.8</v>
      </c>
      <c r="I283" s="74">
        <f t="shared" si="16"/>
        <v>100</v>
      </c>
    </row>
    <row r="284" spans="1:9" ht="15.75">
      <c r="A284" s="26"/>
      <c r="B284" s="6">
        <v>340</v>
      </c>
      <c r="C284" s="33" t="s">
        <v>14</v>
      </c>
      <c r="D284" s="45">
        <f>SUM(D24,D99,D108,D115,D121,D149,D164,D172,D171,D176,D180,D187,D191,D195,D199,D206,D213,D236,D249,D255,D262,D237,D238,D158,D159,D134,D135)</f>
        <v>3.5</v>
      </c>
      <c r="E284" s="45">
        <f>SUM(E24,E99,E108,E115,E121,E149,E164,E172,E171,E176,E180,E187,E191,E195,E199,E206,E213,E236,E249,E255,E262,E237,E238,E158,E159,E134,E135)</f>
        <v>0</v>
      </c>
      <c r="F284" s="45">
        <f>SUM(F24,F99,F108,F115,F121,F149,F164,F172,F171,F176,F180,F187,F191,F195,F199,F206,F213,F236,F249,F255,F262,F237,F238,F158,F159,F134,F135)</f>
        <v>11.7</v>
      </c>
      <c r="G284" s="45">
        <f>SUM(G24,G99,G108,G115,G121,G149,G164,G172,G171,G176,G180,G187,G191,G195,G199,G206,G213,G236,G249,G255,G262,G237,G238,G158,G159,G134,G135)</f>
        <v>11.7</v>
      </c>
      <c r="H284" s="45">
        <f>SUM(H24,H99,H108,H115,H121,H149,H164,H172,H171,H176,H180,H187,H191,H195,H199,H206,H213,H236,H249,H255,H262,H237,H238,H158,H159,H134,H135)</f>
        <v>11.7</v>
      </c>
      <c r="I284" s="74">
        <f t="shared" si="16"/>
        <v>100</v>
      </c>
    </row>
    <row r="285" spans="1:9" ht="19.5" thickBot="1">
      <c r="A285" s="62"/>
      <c r="B285" s="63"/>
      <c r="C285" s="27" t="s">
        <v>107</v>
      </c>
      <c r="D285" s="64">
        <f>SUM(D268:D284)</f>
        <v>7144.7</v>
      </c>
      <c r="E285" s="64">
        <f>SUM(E268:E284)</f>
        <v>2587.2000000000003</v>
      </c>
      <c r="F285" s="64">
        <f>SUM(F268:F284)</f>
        <v>11028.900000000001</v>
      </c>
      <c r="G285" s="64">
        <f>SUM(G268:G284)</f>
        <v>11571.400000000001</v>
      </c>
      <c r="H285" s="64">
        <f>SUM(H268:H284)</f>
        <v>11028.900000000001</v>
      </c>
      <c r="I285" s="78">
        <f t="shared" si="16"/>
        <v>95.31171681905387</v>
      </c>
    </row>
    <row r="288" ht="12.75">
      <c r="A288" s="1" t="s">
        <v>112</v>
      </c>
    </row>
    <row r="289" ht="12.75">
      <c r="A289" s="80" t="s">
        <v>113</v>
      </c>
    </row>
  </sheetData>
  <sheetProtection/>
  <mergeCells count="27">
    <mergeCell ref="A207:C207"/>
    <mergeCell ref="B109:C109"/>
    <mergeCell ref="A116:C116"/>
    <mergeCell ref="A117:C117"/>
    <mergeCell ref="B136:C136"/>
    <mergeCell ref="A140:C140"/>
    <mergeCell ref="B142:C142"/>
    <mergeCell ref="B160:C160"/>
    <mergeCell ref="A7:C7"/>
    <mergeCell ref="A83:C83"/>
    <mergeCell ref="A100:C100"/>
    <mergeCell ref="F1:I1"/>
    <mergeCell ref="B118:C118"/>
    <mergeCell ref="B122:C122"/>
    <mergeCell ref="B124:C124"/>
    <mergeCell ref="A101:C101"/>
    <mergeCell ref="B102:C102"/>
    <mergeCell ref="A4:I4"/>
    <mergeCell ref="A264:C264"/>
    <mergeCell ref="B241:C241"/>
    <mergeCell ref="B243:C243"/>
    <mergeCell ref="B250:C250"/>
    <mergeCell ref="A256:C256"/>
    <mergeCell ref="B182:C182"/>
    <mergeCell ref="A214:C214"/>
    <mergeCell ref="A215:C215"/>
    <mergeCell ref="A239:C23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Марина</cp:lastModifiedBy>
  <cp:lastPrinted>2015-05-14T04:32:53Z</cp:lastPrinted>
  <dcterms:created xsi:type="dcterms:W3CDTF">2007-10-26T05:01:23Z</dcterms:created>
  <dcterms:modified xsi:type="dcterms:W3CDTF">2016-02-25T08:38:56Z</dcterms:modified>
  <cp:category/>
  <cp:version/>
  <cp:contentType/>
  <cp:contentStatus/>
</cp:coreProperties>
</file>