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>
    <definedName name="_xlnm.Print_Titles" localSheetId="0">'2016'!$6:$6</definedName>
    <definedName name="_xlnm.Print_Area" localSheetId="0">'2016'!$A$1:$F$112</definedName>
  </definedNames>
  <calcPr fullCalcOnLoad="1"/>
</workbook>
</file>

<file path=xl/sharedStrings.xml><?xml version="1.0" encoding="utf-8"?>
<sst xmlns="http://schemas.openxmlformats.org/spreadsheetml/2006/main" count="277" uniqueCount="150">
  <si>
    <t>прочие расходы</t>
  </si>
  <si>
    <t>Обслуживание внутреннего долга</t>
  </si>
  <si>
    <t>0409</t>
  </si>
  <si>
    <t>тыс.руб.</t>
  </si>
  <si>
    <t>0100</t>
  </si>
  <si>
    <t>0102</t>
  </si>
  <si>
    <t>21100</t>
  </si>
  <si>
    <t>Заработная плата</t>
  </si>
  <si>
    <t>21300</t>
  </si>
  <si>
    <t>Начисления на выплаты по оплате труда</t>
  </si>
  <si>
    <t>0103</t>
  </si>
  <si>
    <t>0104</t>
  </si>
  <si>
    <t>22300</t>
  </si>
  <si>
    <t>Коммунальные услуги</t>
  </si>
  <si>
    <t>22506</t>
  </si>
  <si>
    <t>22609</t>
  </si>
  <si>
    <t>прочие услуги</t>
  </si>
  <si>
    <t>29003</t>
  </si>
  <si>
    <t>29004</t>
  </si>
  <si>
    <t>транспортный налог</t>
  </si>
  <si>
    <t>29009</t>
  </si>
  <si>
    <t>пени, штрафы</t>
  </si>
  <si>
    <t>0106</t>
  </si>
  <si>
    <t>25106</t>
  </si>
  <si>
    <t>0111</t>
  </si>
  <si>
    <t>0113</t>
  </si>
  <si>
    <t>34007</t>
  </si>
  <si>
    <t>хоз.и канц. товары, строит.материалы, мягкий и твердый инвентарь</t>
  </si>
  <si>
    <t>0200</t>
  </si>
  <si>
    <t>0203</t>
  </si>
  <si>
    <t>22100</t>
  </si>
  <si>
    <t>Услуги связи</t>
  </si>
  <si>
    <t>0400</t>
  </si>
  <si>
    <t>0401</t>
  </si>
  <si>
    <t>0800</t>
  </si>
  <si>
    <t>0801</t>
  </si>
  <si>
    <t>1300</t>
  </si>
  <si>
    <t>1301</t>
  </si>
  <si>
    <t>23100</t>
  </si>
  <si>
    <t>1000</t>
  </si>
  <si>
    <t>1001</t>
  </si>
  <si>
    <t>26300</t>
  </si>
  <si>
    <t>Пенсии, пособия, выплачиваемые организациями сектора государственного управления</t>
  </si>
  <si>
    <t>22619</t>
  </si>
  <si>
    <t>информационные услуги (за искл АЦК)</t>
  </si>
  <si>
    <t>25102</t>
  </si>
  <si>
    <t>25101</t>
  </si>
  <si>
    <t>29011</t>
  </si>
  <si>
    <t>членский взнос</t>
  </si>
  <si>
    <t>% исполнения</t>
  </si>
  <si>
    <t>КФСР</t>
  </si>
  <si>
    <t>ДопФК</t>
  </si>
  <si>
    <t>29008</t>
  </si>
  <si>
    <t>доп. расходы по исполнительным листам</t>
  </si>
  <si>
    <t>22605</t>
  </si>
  <si>
    <t>ВСЕГО: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</si>
  <si>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</si>
  <si>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</si>
  <si>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21202</t>
  </si>
  <si>
    <t>командировочные 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</si>
  <si>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</si>
  <si>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</si>
  <si>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34005</t>
  </si>
  <si>
    <t>автомобильные запасные части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</si>
  <si>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</si>
  <si>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</si>
  <si>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</si>
  <si>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</si>
  <si>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</si>
  <si>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</si>
  <si>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Общеэкономические вопросы</t>
  </si>
  <si>
    <t>Дорожное хозяйство (дорожные фонды)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</si>
  <si>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</si>
  <si>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</si>
  <si>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0500</t>
  </si>
  <si>
    <t>ЖИЛИЩНО-КОММУНАЛЬНОЕ ХОЗЯЙСТВО</t>
  </si>
  <si>
    <t>0503</t>
  </si>
  <si>
    <t>Благоустройство</t>
  </si>
  <si>
    <t>31009</t>
  </si>
  <si>
    <t>Прочие объекты, относящиеся к основным средствам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</si>
  <si>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</si>
  <si>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</si>
  <si>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</si>
  <si>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</si>
  <si>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</si>
  <si>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</si>
  <si>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21201</t>
  </si>
  <si>
    <t>льготный проезд</t>
  </si>
  <si>
    <t>34002</t>
  </si>
  <si>
    <t>ГСМ (для автотранспортных средств)</t>
  </si>
  <si>
    <t>0412</t>
  </si>
  <si>
    <t>Другие вопросы в области национальной экономики</t>
  </si>
  <si>
    <t>21203</t>
  </si>
  <si>
    <t>прочие выплаты</t>
  </si>
  <si>
    <t>29002</t>
  </si>
  <si>
    <t>приобретение подарочной и поздравительной продукции</t>
  </si>
  <si>
    <t>31003</t>
  </si>
  <si>
    <t>Приобретение вычислительной техники и оргтехники</t>
  </si>
  <si>
    <t>34006</t>
  </si>
  <si>
    <t>запасные части и комплектующие к оргтехнике</t>
  </si>
  <si>
    <t>31006</t>
  </si>
  <si>
    <t>Приобретение оборудования</t>
  </si>
  <si>
    <t>22614</t>
  </si>
  <si>
    <t>земельно-имущественные расходы</t>
  </si>
  <si>
    <t>0502</t>
  </si>
  <si>
    <t>Коммунальное хозяйство</t>
  </si>
  <si>
    <t>22618</t>
  </si>
  <si>
    <t>утилизация вредных отходов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</si>
  <si>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</si>
  <si>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</si>
  <si>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</si>
  <si>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</si>
  <si>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22606</t>
  </si>
  <si>
    <t>обучение на курсах повышения квалификации, переподготовка специалистов, участие в семинарах</t>
  </si>
  <si>
    <t>22508</t>
  </si>
  <si>
    <t>противопожарные мероприятия</t>
  </si>
  <si>
    <t>План на 2018 год</t>
  </si>
  <si>
    <t>Исполнение за 2018 год</t>
  </si>
  <si>
    <t>21200</t>
  </si>
  <si>
    <t>Прочие выплаты</t>
  </si>
  <si>
    <t>22500</t>
  </si>
  <si>
    <t>Работы, услуги по содержанию имущества</t>
  </si>
  <si>
    <t>22600</t>
  </si>
  <si>
    <t>Прочие работы, услуги</t>
  </si>
  <si>
    <t>25100</t>
  </si>
  <si>
    <t>Перечисления другим бюджетам бюджетной системы Российской Федерации</t>
  </si>
  <si>
    <t>29000</t>
  </si>
  <si>
    <t>Прочие расходы</t>
  </si>
  <si>
    <t>31000</t>
  </si>
  <si>
    <t>Увеличение стоимости основных средств</t>
  </si>
  <si>
    <t>34000</t>
  </si>
  <si>
    <t>Увеличение стоимости материальных запасов</t>
  </si>
  <si>
    <t>ОТЧЕТ ОБ ИСПОЛНЕНИИ БЮДЖЕТА РЕЧУШИНСКОГО МУНИЦИПАЛЬНОГО ОБРАЗОВАНИЯ 
ПО ФУНКЦИОНАЛЬНОЙ СТРУКТУРЕ РАСХОДОВ
ЗА 2018 ГОД</t>
  </si>
  <si>
    <t>наименование ДопФк</t>
  </si>
  <si>
    <t>ИТОГО по направлениям расхода:</t>
  </si>
  <si>
    <t>проверка</t>
  </si>
  <si>
    <t>Исп.: Д.М. Шмулевич</t>
  </si>
  <si>
    <t>ИТОГО:</t>
  </si>
  <si>
    <t>прочие работы, услуги (заправка картриджей)</t>
  </si>
  <si>
    <t>прочие услуги (формирование архива, установка приборов учета)</t>
  </si>
  <si>
    <t>Утверждение генеральных планов поселений, правил землепользования и застройки (переданные полномочия)</t>
  </si>
  <si>
    <t>Составление и исполнение бюджета поселения, составление отчета об исполнении бюджета поселения (переданные полномочия)</t>
  </si>
  <si>
    <t>Осуществление внешнего контроля (переданные полномочия)</t>
  </si>
  <si>
    <t>прочие работы, услуги (ревизия и ремонт фонарей, уборка мусора с обочин дорог)</t>
  </si>
  <si>
    <t>монтажные работы (установка приборов уличного освещения)</t>
  </si>
  <si>
    <t>прочие услуги (устройство деревянных настилов, установка дорожных знаков)</t>
  </si>
  <si>
    <t>хоз.и канц. товары, строит.материалы, мягкий и твердый инвентарь (пиломатериал)</t>
  </si>
  <si>
    <t>прочие услуги (разработка дрокументации по благоустройству поселения)</t>
  </si>
  <si>
    <t>Прочие объекты, относящиеся к основным средствам (контейнеры под мусор)</t>
  </si>
  <si>
    <t>Справочная  № 1 к Решению Думы Речушинского сельского поселения Нижнеилимского района "Об утверждении отчета об исполнении бюджета Речушинского муниципального образования за 2018 год" 
от  "   25    "апреля    2019 г. №62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</si>
</sst>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0.0000000"/>
    <numFmt numFmtId="183" formatCode="0.000000"/>
    <numFmt numFmtId="184" formatCode="[$-FC19]d\ mmmm\ yyyy\ &quot;г.&quot;"/>
    <numFmt numFmtId="185" formatCode="0.000000000"/>
    <numFmt numFmtId="186" formatCode="0.0000000000"/>
    <numFmt numFmtId="187" formatCode="0.0000000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 applyProtection="1">
      <alignment horizontal="right" vertical="center" wrapText="1"/>
      <protection/>
    </xf>
    <xf numFmtId="172" fontId="4" fillId="32" borderId="10" xfId="0" applyNumberFormat="1" applyFont="1" applyFill="1" applyBorder="1" applyAlignment="1" applyProtection="1">
      <alignment horizontal="right" vertical="center" wrapText="1"/>
      <protection/>
    </xf>
    <xf numFmtId="172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vertical="center"/>
    </xf>
    <xf numFmtId="1" fontId="4" fillId="32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32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72" fontId="4" fillId="32" borderId="10" xfId="0" applyNumberFormat="1" applyFont="1" applyFill="1" applyBorder="1" applyAlignment="1" applyProtection="1">
      <alignment horizontal="right" vertical="center"/>
      <protection/>
    </xf>
    <xf numFmtId="1" fontId="1" fillId="0" borderId="10" xfId="0" applyNumberFormat="1" applyFont="1" applyBorder="1" applyAlignment="1">
      <alignment horizontal="right" vertical="center"/>
    </xf>
    <xf numFmtId="1" fontId="4" fillId="32" borderId="10" xfId="0" applyNumberFormat="1" applyFont="1" applyFill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172" fontId="4" fillId="32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2" fontId="1" fillId="0" borderId="10" xfId="0" applyNumberFormat="1" applyFont="1" applyBorder="1" applyAlignment="1">
      <alignment horizontal="right" vertical="center"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0" fontId="4" fillId="32" borderId="12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left" vertical="center"/>
    </xf>
    <xf numFmtId="49" fontId="4" fillId="32" borderId="12" xfId="0" applyNumberFormat="1" applyFont="1" applyFill="1" applyBorder="1" applyAlignment="1" applyProtection="1">
      <alignment horizontal="left"/>
      <protection/>
    </xf>
    <xf numFmtId="49" fontId="4" fillId="32" borderId="13" xfId="0" applyNumberFormat="1" applyFont="1" applyFill="1" applyBorder="1" applyAlignment="1" applyProtection="1">
      <alignment horizontal="left"/>
      <protection/>
    </xf>
    <xf numFmtId="49" fontId="4" fillId="32" borderId="14" xfId="0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49" fontId="4" fillId="32" borderId="12" xfId="0" applyNumberFormat="1" applyFont="1" applyFill="1" applyBorder="1" applyAlignment="1" applyProtection="1">
      <alignment horizontal="left" vertical="top" wrapText="1"/>
      <protection/>
    </xf>
    <xf numFmtId="49" fontId="4" fillId="32" borderId="13" xfId="0" applyNumberFormat="1" applyFont="1" applyFill="1" applyBorder="1" applyAlignment="1" applyProtection="1">
      <alignment horizontal="left" vertical="top" wrapText="1"/>
      <protection/>
    </xf>
    <xf numFmtId="49" fontId="4" fillId="32" borderId="14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view="pageBreakPreview" zoomScale="110" zoomScaleSheetLayoutView="110" zoomScalePageLayoutView="0" workbookViewId="0" topLeftCell="A1">
      <selection activeCell="C14" sqref="C14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80.625" style="1" customWidth="1"/>
    <col min="4" max="6" width="14.75390625" style="1" customWidth="1"/>
    <col min="7" max="16384" width="9.125" style="1" customWidth="1"/>
  </cols>
  <sheetData>
    <row r="1" spans="3:7" ht="102" customHeight="1">
      <c r="C1" s="6"/>
      <c r="D1" s="47" t="s">
        <v>149</v>
      </c>
      <c r="E1" s="47"/>
      <c r="F1" s="47"/>
      <c r="G1" s="4"/>
    </row>
    <row r="2" ht="12.75" customHeight="1"/>
    <row r="3" ht="3" customHeight="1"/>
    <row r="4" spans="1:6" ht="59.25" customHeight="1">
      <c r="A4" s="48" t="s">
        <v>132</v>
      </c>
      <c r="B4" s="48"/>
      <c r="C4" s="48"/>
      <c r="D4" s="48"/>
      <c r="E4" s="48"/>
      <c r="F4" s="48"/>
    </row>
    <row r="5" spans="1:6" ht="12.75" customHeight="1">
      <c r="A5" s="3"/>
      <c r="B5" s="3"/>
      <c r="C5" s="3"/>
      <c r="D5" s="5"/>
      <c r="F5" s="31" t="s">
        <v>3</v>
      </c>
    </row>
    <row r="6" spans="1:6" s="16" customFormat="1" ht="46.5" customHeight="1">
      <c r="A6" s="14" t="s">
        <v>50</v>
      </c>
      <c r="B6" s="14" t="s">
        <v>51</v>
      </c>
      <c r="C6" s="14" t="s">
        <v>133</v>
      </c>
      <c r="D6" s="15" t="s">
        <v>116</v>
      </c>
      <c r="E6" s="15" t="s">
        <v>117</v>
      </c>
      <c r="F6" s="15" t="s">
        <v>49</v>
      </c>
    </row>
    <row r="7" spans="1:6" s="17" customFormat="1" ht="12" customHeight="1">
      <c r="A7" s="44" t="s">
        <v>137</v>
      </c>
      <c r="B7" s="45"/>
      <c r="C7" s="46"/>
      <c r="D7" s="21">
        <f>D8+D48+D54+D68+D76+D79+D89+D92</f>
        <v>12550.7</v>
      </c>
      <c r="E7" s="21">
        <f>E8+E48+E54+E68+E76+E79+E89+E92</f>
        <v>11849.299999999996</v>
      </c>
      <c r="F7" s="23">
        <f>E7/D7*100</f>
        <v>94.41146708948501</v>
      </c>
    </row>
    <row r="8" spans="1:6" s="17" customFormat="1" ht="12.75">
      <c r="A8" s="36" t="s">
        <v>4</v>
      </c>
      <c r="B8" s="36"/>
      <c r="C8" s="38" t="s">
        <v>56</v>
      </c>
      <c r="D8" s="9">
        <f>D9+D14+D19+D38+D41+D43</f>
        <v>7824</v>
      </c>
      <c r="E8" s="9">
        <f>E9+E14+E19+E38+E41+E43</f>
        <v>7303.099999999999</v>
      </c>
      <c r="F8" s="23">
        <f aca="true" t="shared" si="0" ref="F8:F69">E8/D8*100</f>
        <v>93.34228016359918</v>
      </c>
    </row>
    <row r="9" spans="1:6" s="18" customFormat="1" ht="29.25" customHeight="1">
      <c r="A9" s="37" t="s">
        <v>5</v>
      </c>
      <c r="B9" s="37"/>
      <c r="C9" s="39" t="s">
        <v>57</v>
      </c>
      <c r="D9" s="10">
        <f>SUM(D10:D13)</f>
        <v>1210.6000000000001</v>
      </c>
      <c r="E9" s="10">
        <f>SUM(E10:E13)</f>
        <v>1176.9</v>
      </c>
      <c r="F9" s="24">
        <f t="shared" si="0"/>
        <v>97.21625640178424</v>
      </c>
    </row>
    <row r="10" spans="1:6" s="11" customFormat="1" ht="12.75">
      <c r="A10" s="28" t="s">
        <v>5</v>
      </c>
      <c r="B10" s="28" t="s">
        <v>6</v>
      </c>
      <c r="C10" s="29" t="s">
        <v>7</v>
      </c>
      <c r="D10" s="8">
        <v>899.9</v>
      </c>
      <c r="E10" s="8">
        <v>899.9</v>
      </c>
      <c r="F10" s="22">
        <f t="shared" si="0"/>
        <v>100</v>
      </c>
    </row>
    <row r="11" spans="1:6" s="11" customFormat="1" ht="12.75">
      <c r="A11" s="28" t="s">
        <v>5</v>
      </c>
      <c r="B11" s="28" t="s">
        <v>86</v>
      </c>
      <c r="C11" s="29" t="s">
        <v>87</v>
      </c>
      <c r="D11" s="8">
        <v>42.2</v>
      </c>
      <c r="E11" s="8">
        <v>42.2</v>
      </c>
      <c r="F11" s="22">
        <f t="shared" si="0"/>
        <v>100</v>
      </c>
    </row>
    <row r="12" spans="1:6" s="11" customFormat="1" ht="12.75">
      <c r="A12" s="28" t="s">
        <v>5</v>
      </c>
      <c r="B12" s="28" t="s">
        <v>58</v>
      </c>
      <c r="C12" s="29" t="s">
        <v>59</v>
      </c>
      <c r="D12" s="8">
        <v>46.2</v>
      </c>
      <c r="E12" s="8">
        <v>12.5</v>
      </c>
      <c r="F12" s="22">
        <f t="shared" si="0"/>
        <v>27.056277056277057</v>
      </c>
    </row>
    <row r="13" spans="1:6" s="11" customFormat="1" ht="12.75">
      <c r="A13" s="28" t="s">
        <v>5</v>
      </c>
      <c r="B13" s="28" t="s">
        <v>8</v>
      </c>
      <c r="C13" s="29" t="s">
        <v>9</v>
      </c>
      <c r="D13" s="8">
        <v>222.3</v>
      </c>
      <c r="E13" s="8">
        <v>222.3</v>
      </c>
      <c r="F13" s="22">
        <f t="shared" si="0"/>
        <v>100</v>
      </c>
    </row>
    <row r="14" spans="1:6" s="18" customFormat="1" ht="30.75" customHeight="1">
      <c r="A14" s="37" t="s">
        <v>10</v>
      </c>
      <c r="B14" s="37"/>
      <c r="C14" s="39" t="s">
        <v>60</v>
      </c>
      <c r="D14" s="10">
        <f>SUM(D15:D18)</f>
        <v>287.59999999999997</v>
      </c>
      <c r="E14" s="10">
        <f>SUM(E15:E18)</f>
        <v>287.2</v>
      </c>
      <c r="F14" s="24">
        <f t="shared" si="0"/>
        <v>99.86091794158554</v>
      </c>
    </row>
    <row r="15" spans="1:6" s="11" customFormat="1" ht="12.75">
      <c r="A15" s="28" t="s">
        <v>10</v>
      </c>
      <c r="B15" s="28" t="s">
        <v>6</v>
      </c>
      <c r="C15" s="29" t="s">
        <v>7</v>
      </c>
      <c r="D15" s="8">
        <v>202.7</v>
      </c>
      <c r="E15" s="8">
        <v>202.7</v>
      </c>
      <c r="F15" s="22">
        <f t="shared" si="0"/>
        <v>100</v>
      </c>
    </row>
    <row r="16" spans="1:6" s="11" customFormat="1" ht="12.75">
      <c r="A16" s="28" t="s">
        <v>10</v>
      </c>
      <c r="B16" s="28" t="s">
        <v>86</v>
      </c>
      <c r="C16" s="29" t="s">
        <v>87</v>
      </c>
      <c r="D16" s="8">
        <v>24.7</v>
      </c>
      <c r="E16" s="8">
        <v>24.7</v>
      </c>
      <c r="F16" s="22">
        <f t="shared" si="0"/>
        <v>100</v>
      </c>
    </row>
    <row r="17" spans="1:6" s="11" customFormat="1" ht="12.75">
      <c r="A17" s="28" t="s">
        <v>10</v>
      </c>
      <c r="B17" s="28" t="s">
        <v>8</v>
      </c>
      <c r="C17" s="29" t="s">
        <v>9</v>
      </c>
      <c r="D17" s="8">
        <v>59.8</v>
      </c>
      <c r="E17" s="8">
        <v>59.8</v>
      </c>
      <c r="F17" s="22">
        <f t="shared" si="0"/>
        <v>100</v>
      </c>
    </row>
    <row r="18" spans="1:6" s="11" customFormat="1" ht="12.75">
      <c r="A18" s="28" t="s">
        <v>10</v>
      </c>
      <c r="B18" s="28" t="s">
        <v>20</v>
      </c>
      <c r="C18" s="29" t="s">
        <v>21</v>
      </c>
      <c r="D18" s="8">
        <v>0.4</v>
      </c>
      <c r="E18" s="8">
        <v>0</v>
      </c>
      <c r="F18" s="22">
        <f t="shared" si="0"/>
        <v>0</v>
      </c>
    </row>
    <row r="19" spans="1:6" s="18" customFormat="1" ht="42.75" customHeight="1">
      <c r="A19" s="37" t="s">
        <v>11</v>
      </c>
      <c r="B19" s="37"/>
      <c r="C19" s="39" t="s">
        <v>61</v>
      </c>
      <c r="D19" s="10">
        <f>SUM(D20:D37)</f>
        <v>5341.400000000001</v>
      </c>
      <c r="E19" s="10">
        <f>SUM(E20:E37)</f>
        <v>4998.4</v>
      </c>
      <c r="F19" s="24">
        <f t="shared" si="0"/>
        <v>93.57846257535476</v>
      </c>
    </row>
    <row r="20" spans="1:6" s="11" customFormat="1" ht="12.75">
      <c r="A20" s="28" t="s">
        <v>11</v>
      </c>
      <c r="B20" s="28" t="s">
        <v>6</v>
      </c>
      <c r="C20" s="29" t="s">
        <v>7</v>
      </c>
      <c r="D20" s="8">
        <v>3544.8</v>
      </c>
      <c r="E20" s="8">
        <v>3544.8</v>
      </c>
      <c r="F20" s="22">
        <f t="shared" si="0"/>
        <v>100</v>
      </c>
    </row>
    <row r="21" spans="1:6" s="11" customFormat="1" ht="12.75">
      <c r="A21" s="28" t="s">
        <v>11</v>
      </c>
      <c r="B21" s="28" t="s">
        <v>86</v>
      </c>
      <c r="C21" s="29" t="s">
        <v>87</v>
      </c>
      <c r="D21" s="8">
        <v>60.2</v>
      </c>
      <c r="E21" s="8">
        <v>51.7</v>
      </c>
      <c r="F21" s="22">
        <f t="shared" si="0"/>
        <v>85.88039867109634</v>
      </c>
    </row>
    <row r="22" spans="1:6" s="11" customFormat="1" ht="12.75">
      <c r="A22" s="28" t="s">
        <v>11</v>
      </c>
      <c r="B22" s="28" t="s">
        <v>92</v>
      </c>
      <c r="C22" s="29" t="s">
        <v>93</v>
      </c>
      <c r="D22" s="8">
        <v>0.5</v>
      </c>
      <c r="E22" s="8">
        <v>0.5</v>
      </c>
      <c r="F22" s="22">
        <f t="shared" si="0"/>
        <v>100</v>
      </c>
    </row>
    <row r="23" spans="1:6" s="11" customFormat="1" ht="12.75">
      <c r="A23" s="28" t="s">
        <v>11</v>
      </c>
      <c r="B23" s="28" t="s">
        <v>8</v>
      </c>
      <c r="C23" s="29" t="s">
        <v>9</v>
      </c>
      <c r="D23" s="8">
        <v>1016.9</v>
      </c>
      <c r="E23" s="8">
        <v>1016.9</v>
      </c>
      <c r="F23" s="22">
        <f t="shared" si="0"/>
        <v>100</v>
      </c>
    </row>
    <row r="24" spans="1:6" s="11" customFormat="1" ht="12.75">
      <c r="A24" s="28" t="s">
        <v>11</v>
      </c>
      <c r="B24" s="28" t="s">
        <v>30</v>
      </c>
      <c r="C24" s="29" t="s">
        <v>31</v>
      </c>
      <c r="D24" s="8">
        <v>40</v>
      </c>
      <c r="E24" s="8">
        <v>37.5</v>
      </c>
      <c r="F24" s="22">
        <f t="shared" si="0"/>
        <v>93.75</v>
      </c>
    </row>
    <row r="25" spans="1:6" s="11" customFormat="1" ht="12.75">
      <c r="A25" s="28" t="s">
        <v>11</v>
      </c>
      <c r="B25" s="28" t="s">
        <v>12</v>
      </c>
      <c r="C25" s="29" t="s">
        <v>13</v>
      </c>
      <c r="D25" s="8">
        <v>135.3</v>
      </c>
      <c r="E25" s="8">
        <v>0</v>
      </c>
      <c r="F25" s="22">
        <f t="shared" si="0"/>
        <v>0</v>
      </c>
    </row>
    <row r="26" spans="1:6" s="11" customFormat="1" ht="12.75">
      <c r="A26" s="28" t="s">
        <v>11</v>
      </c>
      <c r="B26" s="28" t="s">
        <v>14</v>
      </c>
      <c r="C26" s="29" t="s">
        <v>138</v>
      </c>
      <c r="D26" s="8">
        <v>32.4</v>
      </c>
      <c r="E26" s="8">
        <v>18.2</v>
      </c>
      <c r="F26" s="22">
        <f t="shared" si="0"/>
        <v>56.17283950617284</v>
      </c>
    </row>
    <row r="27" spans="1:6" s="11" customFormat="1" ht="12.75">
      <c r="A27" s="28" t="s">
        <v>11</v>
      </c>
      <c r="B27" s="28" t="s">
        <v>15</v>
      </c>
      <c r="C27" s="29" t="s">
        <v>139</v>
      </c>
      <c r="D27" s="8">
        <v>114</v>
      </c>
      <c r="E27" s="8">
        <v>111.9</v>
      </c>
      <c r="F27" s="22">
        <f t="shared" si="0"/>
        <v>98.15789473684211</v>
      </c>
    </row>
    <row r="28" spans="1:6" s="11" customFormat="1" ht="12.75">
      <c r="A28" s="28" t="s">
        <v>11</v>
      </c>
      <c r="B28" s="28" t="s">
        <v>43</v>
      </c>
      <c r="C28" s="29" t="s">
        <v>44</v>
      </c>
      <c r="D28" s="8">
        <v>66.1</v>
      </c>
      <c r="E28" s="8">
        <v>63.1</v>
      </c>
      <c r="F28" s="22">
        <f t="shared" si="0"/>
        <v>95.46142208774585</v>
      </c>
    </row>
    <row r="29" spans="1:6" s="11" customFormat="1" ht="25.5">
      <c r="A29" s="28" t="s">
        <v>11</v>
      </c>
      <c r="B29" s="28" t="s">
        <v>45</v>
      </c>
      <c r="C29" s="29" t="s">
        <v>140</v>
      </c>
      <c r="D29" s="8">
        <v>57.6</v>
      </c>
      <c r="E29" s="8">
        <v>44.6</v>
      </c>
      <c r="F29" s="22">
        <f t="shared" si="0"/>
        <v>77.43055555555556</v>
      </c>
    </row>
    <row r="30" spans="1:6" s="11" customFormat="1" ht="12.75">
      <c r="A30" s="28" t="s">
        <v>11</v>
      </c>
      <c r="B30" s="28" t="s">
        <v>94</v>
      </c>
      <c r="C30" s="29" t="s">
        <v>95</v>
      </c>
      <c r="D30" s="8">
        <v>2.5</v>
      </c>
      <c r="E30" s="8">
        <v>0</v>
      </c>
      <c r="F30" s="22">
        <f t="shared" si="0"/>
        <v>0</v>
      </c>
    </row>
    <row r="31" spans="1:6" s="11" customFormat="1" ht="12.75">
      <c r="A31" s="28" t="s">
        <v>11</v>
      </c>
      <c r="B31" s="28" t="s">
        <v>18</v>
      </c>
      <c r="C31" s="29" t="s">
        <v>19</v>
      </c>
      <c r="D31" s="8">
        <v>1.8</v>
      </c>
      <c r="E31" s="8">
        <v>1.8</v>
      </c>
      <c r="F31" s="22">
        <f t="shared" si="0"/>
        <v>100</v>
      </c>
    </row>
    <row r="32" spans="1:6" s="11" customFormat="1" ht="12.75">
      <c r="A32" s="28" t="s">
        <v>11</v>
      </c>
      <c r="B32" s="28" t="s">
        <v>20</v>
      </c>
      <c r="C32" s="29" t="s">
        <v>21</v>
      </c>
      <c r="D32" s="8">
        <v>0.6</v>
      </c>
      <c r="E32" s="8">
        <v>0</v>
      </c>
      <c r="F32" s="22">
        <f t="shared" si="0"/>
        <v>0</v>
      </c>
    </row>
    <row r="33" spans="1:6" s="11" customFormat="1" ht="12.75">
      <c r="A33" s="28" t="s">
        <v>11</v>
      </c>
      <c r="B33" s="28" t="s">
        <v>96</v>
      </c>
      <c r="C33" s="29" t="s">
        <v>97</v>
      </c>
      <c r="D33" s="8">
        <v>25.3</v>
      </c>
      <c r="E33" s="8">
        <v>25.3</v>
      </c>
      <c r="F33" s="22">
        <f t="shared" si="0"/>
        <v>100</v>
      </c>
    </row>
    <row r="34" spans="1:6" s="11" customFormat="1" ht="12.75">
      <c r="A34" s="28" t="s">
        <v>11</v>
      </c>
      <c r="B34" s="28" t="s">
        <v>78</v>
      </c>
      <c r="C34" s="29" t="s">
        <v>79</v>
      </c>
      <c r="D34" s="8">
        <v>100.6</v>
      </c>
      <c r="E34" s="8">
        <v>0</v>
      </c>
      <c r="F34" s="22">
        <f t="shared" si="0"/>
        <v>0</v>
      </c>
    </row>
    <row r="35" spans="1:6" s="11" customFormat="1" ht="12.75">
      <c r="A35" s="28" t="s">
        <v>11</v>
      </c>
      <c r="B35" s="28" t="s">
        <v>88</v>
      </c>
      <c r="C35" s="29" t="s">
        <v>89</v>
      </c>
      <c r="D35" s="8">
        <v>59.2</v>
      </c>
      <c r="E35" s="8">
        <v>59.2</v>
      </c>
      <c r="F35" s="22">
        <f t="shared" si="0"/>
        <v>100</v>
      </c>
    </row>
    <row r="36" spans="1:6" s="11" customFormat="1" ht="12.75">
      <c r="A36" s="28" t="s">
        <v>11</v>
      </c>
      <c r="B36" s="28" t="s">
        <v>62</v>
      </c>
      <c r="C36" s="29" t="s">
        <v>63</v>
      </c>
      <c r="D36" s="8">
        <v>59.7</v>
      </c>
      <c r="E36" s="8">
        <v>0</v>
      </c>
      <c r="F36" s="22">
        <f t="shared" si="0"/>
        <v>0</v>
      </c>
    </row>
    <row r="37" spans="1:6" s="11" customFormat="1" ht="12.75">
      <c r="A37" s="28" t="s">
        <v>11</v>
      </c>
      <c r="B37" s="28" t="s">
        <v>98</v>
      </c>
      <c r="C37" s="29" t="s">
        <v>99</v>
      </c>
      <c r="D37" s="8">
        <v>23.9</v>
      </c>
      <c r="E37" s="8">
        <v>22.9</v>
      </c>
      <c r="F37" s="22">
        <f t="shared" si="0"/>
        <v>95.81589958158996</v>
      </c>
    </row>
    <row r="38" spans="1:6" s="18" customFormat="1" ht="25.5">
      <c r="A38" s="37" t="s">
        <v>22</v>
      </c>
      <c r="B38" s="37"/>
      <c r="C38" s="39" t="s">
        <v>64</v>
      </c>
      <c r="D38" s="10">
        <f>SUM(D39:D40)</f>
        <v>921.5</v>
      </c>
      <c r="E38" s="10">
        <f>SUM(E39:E40)</f>
        <v>793.7</v>
      </c>
      <c r="F38" s="24">
        <f t="shared" si="0"/>
        <v>86.13130765056974</v>
      </c>
    </row>
    <row r="39" spans="1:6" s="11" customFormat="1" ht="28.5" customHeight="1">
      <c r="A39" s="28" t="s">
        <v>22</v>
      </c>
      <c r="B39" s="28" t="s">
        <v>46</v>
      </c>
      <c r="C39" s="29" t="s">
        <v>141</v>
      </c>
      <c r="D39" s="8">
        <v>870.5</v>
      </c>
      <c r="E39" s="8">
        <v>742.7</v>
      </c>
      <c r="F39" s="22">
        <f t="shared" si="0"/>
        <v>85.31878230901782</v>
      </c>
    </row>
    <row r="40" spans="1:6" s="11" customFormat="1" ht="12.75">
      <c r="A40" s="28" t="s">
        <v>22</v>
      </c>
      <c r="B40" s="28" t="s">
        <v>23</v>
      </c>
      <c r="C40" s="29" t="s">
        <v>142</v>
      </c>
      <c r="D40" s="8">
        <v>51</v>
      </c>
      <c r="E40" s="8">
        <v>51</v>
      </c>
      <c r="F40" s="22">
        <f t="shared" si="0"/>
        <v>100</v>
      </c>
    </row>
    <row r="41" spans="1:6" s="18" customFormat="1" ht="12.75">
      <c r="A41" s="37" t="s">
        <v>24</v>
      </c>
      <c r="B41" s="37"/>
      <c r="C41" s="39" t="s">
        <v>65</v>
      </c>
      <c r="D41" s="10">
        <f>D42</f>
        <v>15</v>
      </c>
      <c r="E41" s="10">
        <f>E42</f>
        <v>0</v>
      </c>
      <c r="F41" s="24">
        <f t="shared" si="0"/>
        <v>0</v>
      </c>
    </row>
    <row r="42" spans="1:6" s="11" customFormat="1" ht="12.75">
      <c r="A42" s="28" t="s">
        <v>24</v>
      </c>
      <c r="B42" s="28" t="s">
        <v>17</v>
      </c>
      <c r="C42" s="29" t="s">
        <v>0</v>
      </c>
      <c r="D42" s="8">
        <v>15</v>
      </c>
      <c r="E42" s="8">
        <v>0</v>
      </c>
      <c r="F42" s="22">
        <f t="shared" si="0"/>
        <v>0</v>
      </c>
    </row>
    <row r="43" spans="1:6" s="18" customFormat="1" ht="12.75">
      <c r="A43" s="37" t="s">
        <v>25</v>
      </c>
      <c r="B43" s="37"/>
      <c r="C43" s="39" t="s">
        <v>66</v>
      </c>
      <c r="D43" s="10">
        <f>SUM(D44:D47)</f>
        <v>47.900000000000006</v>
      </c>
      <c r="E43" s="10">
        <f>SUM(E44:E47)</f>
        <v>46.900000000000006</v>
      </c>
      <c r="F43" s="24">
        <f t="shared" si="0"/>
        <v>97.91231732776619</v>
      </c>
    </row>
    <row r="44" spans="1:6" s="11" customFormat="1" ht="12.75">
      <c r="A44" s="28" t="s">
        <v>25</v>
      </c>
      <c r="B44" s="28" t="s">
        <v>18</v>
      </c>
      <c r="C44" s="29" t="s">
        <v>19</v>
      </c>
      <c r="D44" s="8">
        <v>23</v>
      </c>
      <c r="E44" s="8">
        <v>23</v>
      </c>
      <c r="F44" s="22">
        <f t="shared" si="0"/>
        <v>100</v>
      </c>
    </row>
    <row r="45" spans="1:6" s="11" customFormat="1" ht="12.75">
      <c r="A45" s="28" t="s">
        <v>25</v>
      </c>
      <c r="B45" s="28" t="s">
        <v>20</v>
      </c>
      <c r="C45" s="29" t="s">
        <v>21</v>
      </c>
      <c r="D45" s="8">
        <v>22</v>
      </c>
      <c r="E45" s="8">
        <v>21</v>
      </c>
      <c r="F45" s="22">
        <f t="shared" si="0"/>
        <v>95.45454545454545</v>
      </c>
    </row>
    <row r="46" spans="1:6" s="11" customFormat="1" ht="12.75">
      <c r="A46" s="28" t="s">
        <v>25</v>
      </c>
      <c r="B46" s="28" t="s">
        <v>47</v>
      </c>
      <c r="C46" s="29" t="s">
        <v>48</v>
      </c>
      <c r="D46" s="8">
        <v>2.2</v>
      </c>
      <c r="E46" s="8">
        <v>2.2</v>
      </c>
      <c r="F46" s="22">
        <f t="shared" si="0"/>
        <v>100</v>
      </c>
    </row>
    <row r="47" spans="1:6" s="11" customFormat="1" ht="12.75">
      <c r="A47" s="28" t="s">
        <v>25</v>
      </c>
      <c r="B47" s="28" t="s">
        <v>26</v>
      </c>
      <c r="C47" s="29" t="s">
        <v>27</v>
      </c>
      <c r="D47" s="8">
        <v>0.7</v>
      </c>
      <c r="E47" s="8">
        <v>0.7</v>
      </c>
      <c r="F47" s="22">
        <f t="shared" si="0"/>
        <v>100</v>
      </c>
    </row>
    <row r="48" spans="1:6" s="17" customFormat="1" ht="12.75">
      <c r="A48" s="36" t="s">
        <v>28</v>
      </c>
      <c r="B48" s="36"/>
      <c r="C48" s="38" t="s">
        <v>67</v>
      </c>
      <c r="D48" s="9">
        <f>D49</f>
        <v>120.7</v>
      </c>
      <c r="E48" s="9">
        <f>E49</f>
        <v>120.7</v>
      </c>
      <c r="F48" s="23">
        <f t="shared" si="0"/>
        <v>100</v>
      </c>
    </row>
    <row r="49" spans="1:6" s="18" customFormat="1" ht="12.75">
      <c r="A49" s="37" t="s">
        <v>29</v>
      </c>
      <c r="B49" s="37"/>
      <c r="C49" s="39" t="s">
        <v>68</v>
      </c>
      <c r="D49" s="10">
        <f>SUM(D50:D53)</f>
        <v>120.7</v>
      </c>
      <c r="E49" s="10">
        <f>SUM(E50:E53)</f>
        <v>120.7</v>
      </c>
      <c r="F49" s="24">
        <f t="shared" si="0"/>
        <v>100</v>
      </c>
    </row>
    <row r="50" spans="1:6" s="11" customFormat="1" ht="12.75">
      <c r="A50" s="28" t="s">
        <v>29</v>
      </c>
      <c r="B50" s="28" t="s">
        <v>6</v>
      </c>
      <c r="C50" s="29" t="s">
        <v>7</v>
      </c>
      <c r="D50" s="8">
        <v>83.9</v>
      </c>
      <c r="E50" s="8">
        <v>83.9</v>
      </c>
      <c r="F50" s="22">
        <f t="shared" si="0"/>
        <v>100</v>
      </c>
    </row>
    <row r="51" spans="1:6" s="11" customFormat="1" ht="12.75">
      <c r="A51" s="28" t="s">
        <v>29</v>
      </c>
      <c r="B51" s="28" t="s">
        <v>8</v>
      </c>
      <c r="C51" s="29" t="s">
        <v>9</v>
      </c>
      <c r="D51" s="8">
        <v>25.7</v>
      </c>
      <c r="E51" s="8">
        <v>25.7</v>
      </c>
      <c r="F51" s="22">
        <f t="shared" si="0"/>
        <v>100</v>
      </c>
    </row>
    <row r="52" spans="1:6" s="11" customFormat="1" ht="12.75">
      <c r="A52" s="28" t="s">
        <v>29</v>
      </c>
      <c r="B52" s="28" t="s">
        <v>100</v>
      </c>
      <c r="C52" s="29" t="s">
        <v>101</v>
      </c>
      <c r="D52" s="8">
        <v>10.1</v>
      </c>
      <c r="E52" s="8">
        <v>10.1</v>
      </c>
      <c r="F52" s="22">
        <f t="shared" si="0"/>
        <v>100</v>
      </c>
    </row>
    <row r="53" spans="1:6" s="11" customFormat="1" ht="12.75">
      <c r="A53" s="28" t="s">
        <v>29</v>
      </c>
      <c r="B53" s="28" t="s">
        <v>26</v>
      </c>
      <c r="C53" s="40" t="s">
        <v>27</v>
      </c>
      <c r="D53" s="8">
        <v>1</v>
      </c>
      <c r="E53" s="8">
        <v>1</v>
      </c>
      <c r="F53" s="22">
        <f t="shared" si="0"/>
        <v>100</v>
      </c>
    </row>
    <row r="54" spans="1:6" s="11" customFormat="1" ht="12.75">
      <c r="A54" s="36" t="s">
        <v>32</v>
      </c>
      <c r="B54" s="36"/>
      <c r="C54" s="38" t="s">
        <v>69</v>
      </c>
      <c r="D54" s="9">
        <f>D55+D59+D66</f>
        <v>838.3000000000001</v>
      </c>
      <c r="E54" s="9">
        <f>E55+E59+E66</f>
        <v>762.7</v>
      </c>
      <c r="F54" s="23">
        <f t="shared" si="0"/>
        <v>90.98174877728736</v>
      </c>
    </row>
    <row r="55" spans="1:6" s="19" customFormat="1" ht="12.75">
      <c r="A55" s="37" t="s">
        <v>33</v>
      </c>
      <c r="B55" s="37"/>
      <c r="C55" s="39" t="s">
        <v>70</v>
      </c>
      <c r="D55" s="10">
        <f>SUM(D56:D58)</f>
        <v>44.1</v>
      </c>
      <c r="E55" s="10">
        <f>SUM(E56:E58)</f>
        <v>44.1</v>
      </c>
      <c r="F55" s="24">
        <f t="shared" si="0"/>
        <v>100</v>
      </c>
    </row>
    <row r="56" spans="1:6" s="11" customFormat="1" ht="12.75">
      <c r="A56" s="28" t="s">
        <v>33</v>
      </c>
      <c r="B56" s="28" t="s">
        <v>6</v>
      </c>
      <c r="C56" s="29" t="s">
        <v>7</v>
      </c>
      <c r="D56" s="8">
        <v>32.6</v>
      </c>
      <c r="E56" s="8">
        <v>32.6</v>
      </c>
      <c r="F56" s="22">
        <f t="shared" si="0"/>
        <v>100</v>
      </c>
    </row>
    <row r="57" spans="1:6" s="11" customFormat="1" ht="12.75">
      <c r="A57" s="28" t="s">
        <v>33</v>
      </c>
      <c r="B57" s="28" t="s">
        <v>8</v>
      </c>
      <c r="C57" s="29" t="s">
        <v>9</v>
      </c>
      <c r="D57" s="8">
        <v>9.4</v>
      </c>
      <c r="E57" s="8">
        <v>9.4</v>
      </c>
      <c r="F57" s="22">
        <f t="shared" si="0"/>
        <v>100</v>
      </c>
    </row>
    <row r="58" spans="1:6" s="11" customFormat="1" ht="12.75">
      <c r="A58" s="28" t="s">
        <v>33</v>
      </c>
      <c r="B58" s="28" t="s">
        <v>26</v>
      </c>
      <c r="C58" s="29" t="s">
        <v>27</v>
      </c>
      <c r="D58" s="8">
        <v>2.1</v>
      </c>
      <c r="E58" s="8">
        <v>2.1</v>
      </c>
      <c r="F58" s="22">
        <f t="shared" si="0"/>
        <v>100</v>
      </c>
    </row>
    <row r="59" spans="1:6" s="19" customFormat="1" ht="12.75">
      <c r="A59" s="37" t="s">
        <v>2</v>
      </c>
      <c r="B59" s="37"/>
      <c r="C59" s="39" t="s">
        <v>71</v>
      </c>
      <c r="D59" s="10">
        <f>SUM(D60:D65)</f>
        <v>747.2</v>
      </c>
      <c r="E59" s="10">
        <f>SUM(E60:E65)</f>
        <v>703.6</v>
      </c>
      <c r="F59" s="24">
        <f t="shared" si="0"/>
        <v>94.16488222698072</v>
      </c>
    </row>
    <row r="60" spans="1:6" s="11" customFormat="1" ht="12.75">
      <c r="A60" s="28" t="s">
        <v>2</v>
      </c>
      <c r="B60" s="28" t="s">
        <v>12</v>
      </c>
      <c r="C60" s="29" t="s">
        <v>13</v>
      </c>
      <c r="D60" s="8">
        <v>276.9</v>
      </c>
      <c r="E60" s="8">
        <v>271.6</v>
      </c>
      <c r="F60" s="22">
        <f t="shared" si="0"/>
        <v>98.08595160707839</v>
      </c>
    </row>
    <row r="61" spans="1:6" s="11" customFormat="1" ht="25.5">
      <c r="A61" s="28" t="s">
        <v>2</v>
      </c>
      <c r="B61" s="28" t="s">
        <v>72</v>
      </c>
      <c r="C61" s="29" t="s">
        <v>73</v>
      </c>
      <c r="D61" s="8">
        <v>83.3</v>
      </c>
      <c r="E61" s="8">
        <v>45</v>
      </c>
      <c r="F61" s="22">
        <f t="shared" si="0"/>
        <v>54.021608643457384</v>
      </c>
    </row>
    <row r="62" spans="1:6" s="11" customFormat="1" ht="12.75">
      <c r="A62" s="28" t="s">
        <v>2</v>
      </c>
      <c r="B62" s="28" t="s">
        <v>14</v>
      </c>
      <c r="C62" s="29" t="s">
        <v>143</v>
      </c>
      <c r="D62" s="8">
        <v>17.6</v>
      </c>
      <c r="E62" s="8">
        <v>17.6</v>
      </c>
      <c r="F62" s="22">
        <f t="shared" si="0"/>
        <v>100</v>
      </c>
    </row>
    <row r="63" spans="1:6" s="11" customFormat="1" ht="12.75">
      <c r="A63" s="28" t="s">
        <v>2</v>
      </c>
      <c r="B63" s="28" t="s">
        <v>54</v>
      </c>
      <c r="C63" s="29" t="s">
        <v>144</v>
      </c>
      <c r="D63" s="8">
        <v>13.2</v>
      </c>
      <c r="E63" s="8">
        <v>13.2</v>
      </c>
      <c r="F63" s="22">
        <f t="shared" si="0"/>
        <v>100</v>
      </c>
    </row>
    <row r="64" spans="1:6" s="11" customFormat="1" ht="12.75">
      <c r="A64" s="28" t="s">
        <v>2</v>
      </c>
      <c r="B64" s="28" t="s">
        <v>15</v>
      </c>
      <c r="C64" s="29" t="s">
        <v>145</v>
      </c>
      <c r="D64" s="8">
        <v>88.1</v>
      </c>
      <c r="E64" s="8">
        <v>88.1</v>
      </c>
      <c r="F64" s="22">
        <f t="shared" si="0"/>
        <v>100</v>
      </c>
    </row>
    <row r="65" spans="1:6" s="11" customFormat="1" ht="12.75">
      <c r="A65" s="28" t="s">
        <v>2</v>
      </c>
      <c r="B65" s="28" t="s">
        <v>26</v>
      </c>
      <c r="C65" s="29" t="s">
        <v>146</v>
      </c>
      <c r="D65" s="8">
        <v>268.1</v>
      </c>
      <c r="E65" s="8">
        <v>268.1</v>
      </c>
      <c r="F65" s="22">
        <f t="shared" si="0"/>
        <v>100</v>
      </c>
    </row>
    <row r="66" spans="1:6" s="18" customFormat="1" ht="12.75">
      <c r="A66" s="37" t="s">
        <v>90</v>
      </c>
      <c r="B66" s="37"/>
      <c r="C66" s="39" t="s">
        <v>91</v>
      </c>
      <c r="D66" s="10">
        <f>D67</f>
        <v>47</v>
      </c>
      <c r="E66" s="10">
        <f>E67</f>
        <v>15</v>
      </c>
      <c r="F66" s="24">
        <f t="shared" si="0"/>
        <v>31.914893617021278</v>
      </c>
    </row>
    <row r="67" spans="1:6" s="11" customFormat="1" ht="12.75">
      <c r="A67" s="28" t="s">
        <v>90</v>
      </c>
      <c r="B67" s="28" t="s">
        <v>102</v>
      </c>
      <c r="C67" s="29" t="s">
        <v>103</v>
      </c>
      <c r="D67" s="8">
        <v>47</v>
      </c>
      <c r="E67" s="8">
        <v>15</v>
      </c>
      <c r="F67" s="22">
        <f t="shared" si="0"/>
        <v>31.914893617021278</v>
      </c>
    </row>
    <row r="68" spans="1:6" s="20" customFormat="1" ht="12.75">
      <c r="A68" s="36" t="s">
        <v>74</v>
      </c>
      <c r="B68" s="36"/>
      <c r="C68" s="38" t="s">
        <v>75</v>
      </c>
      <c r="D68" s="9">
        <f>D69+D71</f>
        <v>188.60000000000002</v>
      </c>
      <c r="E68" s="9">
        <f>E69+E71</f>
        <v>188.60000000000002</v>
      </c>
      <c r="F68" s="23">
        <f t="shared" si="0"/>
        <v>100</v>
      </c>
    </row>
    <row r="69" spans="1:6" s="18" customFormat="1" ht="12.75">
      <c r="A69" s="37" t="s">
        <v>104</v>
      </c>
      <c r="B69" s="37"/>
      <c r="C69" s="39" t="s">
        <v>105</v>
      </c>
      <c r="D69" s="10">
        <f>D70</f>
        <v>39.2</v>
      </c>
      <c r="E69" s="10">
        <f>E70</f>
        <v>39.2</v>
      </c>
      <c r="F69" s="24">
        <f t="shared" si="0"/>
        <v>100</v>
      </c>
    </row>
    <row r="70" spans="1:6" s="11" customFormat="1" ht="12.75">
      <c r="A70" s="28" t="s">
        <v>104</v>
      </c>
      <c r="B70" s="28" t="s">
        <v>62</v>
      </c>
      <c r="C70" s="29" t="s">
        <v>63</v>
      </c>
      <c r="D70" s="8">
        <v>39.2</v>
      </c>
      <c r="E70" s="8">
        <v>39.2</v>
      </c>
      <c r="F70" s="22">
        <f aca="true" t="shared" si="1" ref="F70:F94">E70/D70*100</f>
        <v>100</v>
      </c>
    </row>
    <row r="71" spans="1:6" s="19" customFormat="1" ht="12.75">
      <c r="A71" s="37" t="s">
        <v>76</v>
      </c>
      <c r="B71" s="37"/>
      <c r="C71" s="39" t="s">
        <v>77</v>
      </c>
      <c r="D71" s="10">
        <f>SUM(D72:D75)</f>
        <v>149.4</v>
      </c>
      <c r="E71" s="10">
        <f>SUM(E72:E75)</f>
        <v>149.4</v>
      </c>
      <c r="F71" s="24">
        <f t="shared" si="1"/>
        <v>100</v>
      </c>
    </row>
    <row r="72" spans="1:6" s="11" customFormat="1" ht="25.5">
      <c r="A72" s="28" t="s">
        <v>76</v>
      </c>
      <c r="B72" s="28" t="s">
        <v>72</v>
      </c>
      <c r="C72" s="29" t="s">
        <v>73</v>
      </c>
      <c r="D72" s="8">
        <v>31.4</v>
      </c>
      <c r="E72" s="8">
        <v>31.4</v>
      </c>
      <c r="F72" s="22">
        <f t="shared" si="1"/>
        <v>100</v>
      </c>
    </row>
    <row r="73" spans="1:6" s="11" customFormat="1" ht="12.75">
      <c r="A73" s="28" t="s">
        <v>76</v>
      </c>
      <c r="B73" s="28" t="s">
        <v>15</v>
      </c>
      <c r="C73" s="29" t="s">
        <v>147</v>
      </c>
      <c r="D73" s="8">
        <v>80</v>
      </c>
      <c r="E73" s="8">
        <v>80</v>
      </c>
      <c r="F73" s="22">
        <f t="shared" si="1"/>
        <v>100</v>
      </c>
    </row>
    <row r="74" spans="1:6" s="11" customFormat="1" ht="12.75">
      <c r="A74" s="28" t="s">
        <v>76</v>
      </c>
      <c r="B74" s="28" t="s">
        <v>106</v>
      </c>
      <c r="C74" s="29" t="s">
        <v>107</v>
      </c>
      <c r="D74" s="8">
        <v>1</v>
      </c>
      <c r="E74" s="8">
        <v>1</v>
      </c>
      <c r="F74" s="22">
        <f t="shared" si="1"/>
        <v>100</v>
      </c>
    </row>
    <row r="75" spans="1:6" s="11" customFormat="1" ht="12.75">
      <c r="A75" s="28" t="s">
        <v>76</v>
      </c>
      <c r="B75" s="28" t="s">
        <v>78</v>
      </c>
      <c r="C75" s="29" t="s">
        <v>148</v>
      </c>
      <c r="D75" s="8">
        <v>37</v>
      </c>
      <c r="E75" s="8">
        <v>37</v>
      </c>
      <c r="F75" s="22">
        <f t="shared" si="1"/>
        <v>100</v>
      </c>
    </row>
    <row r="76" spans="1:6" s="20" customFormat="1" ht="12.75">
      <c r="A76" s="36" t="s">
        <v>108</v>
      </c>
      <c r="B76" s="36"/>
      <c r="C76" s="38" t="s">
        <v>109</v>
      </c>
      <c r="D76" s="9">
        <f>D77</f>
        <v>19.8</v>
      </c>
      <c r="E76" s="9">
        <f>E77</f>
        <v>19.8</v>
      </c>
      <c r="F76" s="23">
        <f t="shared" si="1"/>
        <v>100</v>
      </c>
    </row>
    <row r="77" spans="1:6" s="18" customFormat="1" ht="12.75">
      <c r="A77" s="37" t="s">
        <v>110</v>
      </c>
      <c r="B77" s="37"/>
      <c r="C77" s="39" t="s">
        <v>111</v>
      </c>
      <c r="D77" s="10">
        <f>D78</f>
        <v>19.8</v>
      </c>
      <c r="E77" s="10">
        <f>E78</f>
        <v>19.8</v>
      </c>
      <c r="F77" s="24">
        <f t="shared" si="1"/>
        <v>100</v>
      </c>
    </row>
    <row r="78" spans="1:6" s="11" customFormat="1" ht="25.5">
      <c r="A78" s="28" t="s">
        <v>110</v>
      </c>
      <c r="B78" s="28" t="s">
        <v>112</v>
      </c>
      <c r="C78" s="29" t="s">
        <v>113</v>
      </c>
      <c r="D78" s="8">
        <v>19.8</v>
      </c>
      <c r="E78" s="8">
        <v>19.8</v>
      </c>
      <c r="F78" s="22">
        <f t="shared" si="1"/>
        <v>100</v>
      </c>
    </row>
    <row r="79" spans="1:6" s="20" customFormat="1" ht="12.75">
      <c r="A79" s="36" t="s">
        <v>34</v>
      </c>
      <c r="B79" s="36"/>
      <c r="C79" s="38" t="s">
        <v>80</v>
      </c>
      <c r="D79" s="9">
        <f>D80</f>
        <v>3280.2000000000003</v>
      </c>
      <c r="E79" s="9">
        <f>E80</f>
        <v>3176.0999999999995</v>
      </c>
      <c r="F79" s="23">
        <f t="shared" si="1"/>
        <v>96.8264130235961</v>
      </c>
    </row>
    <row r="80" spans="1:6" s="19" customFormat="1" ht="12.75">
      <c r="A80" s="37" t="s">
        <v>35</v>
      </c>
      <c r="B80" s="37"/>
      <c r="C80" s="39" t="s">
        <v>81</v>
      </c>
      <c r="D80" s="10">
        <f>SUM(D81:D88)</f>
        <v>3280.2000000000003</v>
      </c>
      <c r="E80" s="10">
        <f>SUM(E81:E88)</f>
        <v>3176.0999999999995</v>
      </c>
      <c r="F80" s="24">
        <f t="shared" si="1"/>
        <v>96.8264130235961</v>
      </c>
    </row>
    <row r="81" spans="1:6" s="11" customFormat="1" ht="12.75">
      <c r="A81" s="28" t="s">
        <v>35</v>
      </c>
      <c r="B81" s="28" t="s">
        <v>6</v>
      </c>
      <c r="C81" s="29" t="s">
        <v>7</v>
      </c>
      <c r="D81" s="8">
        <v>2435.6</v>
      </c>
      <c r="E81" s="8">
        <v>2402.2</v>
      </c>
      <c r="F81" s="22">
        <f t="shared" si="1"/>
        <v>98.62867465922153</v>
      </c>
    </row>
    <row r="82" spans="1:6" s="11" customFormat="1" ht="12.75">
      <c r="A82" s="28" t="s">
        <v>35</v>
      </c>
      <c r="B82" s="28" t="s">
        <v>8</v>
      </c>
      <c r="C82" s="29" t="s">
        <v>9</v>
      </c>
      <c r="D82" s="8">
        <v>683.7</v>
      </c>
      <c r="E82" s="8">
        <v>683.7</v>
      </c>
      <c r="F82" s="22">
        <f t="shared" si="1"/>
        <v>100</v>
      </c>
    </row>
    <row r="83" spans="1:6" s="11" customFormat="1" ht="12.75">
      <c r="A83" s="28" t="s">
        <v>35</v>
      </c>
      <c r="B83" s="28" t="s">
        <v>12</v>
      </c>
      <c r="C83" s="29" t="s">
        <v>13</v>
      </c>
      <c r="D83" s="8">
        <v>73.4</v>
      </c>
      <c r="E83" s="8">
        <v>13.6</v>
      </c>
      <c r="F83" s="22">
        <f t="shared" si="1"/>
        <v>18.52861035422343</v>
      </c>
    </row>
    <row r="84" spans="1:6" s="11" customFormat="1" ht="12.75">
      <c r="A84" s="28" t="s">
        <v>35</v>
      </c>
      <c r="B84" s="28" t="s">
        <v>114</v>
      </c>
      <c r="C84" s="29" t="s">
        <v>115</v>
      </c>
      <c r="D84" s="8">
        <v>39.6</v>
      </c>
      <c r="E84" s="8">
        <v>39.6</v>
      </c>
      <c r="F84" s="22">
        <f t="shared" si="1"/>
        <v>100</v>
      </c>
    </row>
    <row r="85" spans="1:6" s="11" customFormat="1" ht="12.75">
      <c r="A85" s="28" t="s">
        <v>35</v>
      </c>
      <c r="B85" s="28" t="s">
        <v>15</v>
      </c>
      <c r="C85" s="29" t="s">
        <v>16</v>
      </c>
      <c r="D85" s="8">
        <v>3.5</v>
      </c>
      <c r="E85" s="8">
        <v>0</v>
      </c>
      <c r="F85" s="22">
        <f t="shared" si="1"/>
        <v>0</v>
      </c>
    </row>
    <row r="86" spans="1:6" s="11" customFormat="1" ht="12.75">
      <c r="A86" s="28" t="s">
        <v>35</v>
      </c>
      <c r="B86" s="28" t="s">
        <v>43</v>
      </c>
      <c r="C86" s="29" t="s">
        <v>44</v>
      </c>
      <c r="D86" s="8">
        <v>6.9</v>
      </c>
      <c r="E86" s="8">
        <v>0</v>
      </c>
      <c r="F86" s="22">
        <f t="shared" si="1"/>
        <v>0</v>
      </c>
    </row>
    <row r="87" spans="1:6" s="11" customFormat="1" ht="12.75">
      <c r="A87" s="28" t="s">
        <v>35</v>
      </c>
      <c r="B87" s="28" t="s">
        <v>52</v>
      </c>
      <c r="C87" s="29" t="s">
        <v>53</v>
      </c>
      <c r="D87" s="8">
        <v>37</v>
      </c>
      <c r="E87" s="8">
        <v>37</v>
      </c>
      <c r="F87" s="22">
        <f t="shared" si="1"/>
        <v>100</v>
      </c>
    </row>
    <row r="88" spans="1:6" s="11" customFormat="1" ht="12.75">
      <c r="A88" s="28" t="s">
        <v>35</v>
      </c>
      <c r="B88" s="28" t="s">
        <v>20</v>
      </c>
      <c r="C88" s="29" t="s">
        <v>21</v>
      </c>
      <c r="D88" s="8">
        <v>0.5</v>
      </c>
      <c r="E88" s="8">
        <v>0</v>
      </c>
      <c r="F88" s="22">
        <f t="shared" si="1"/>
        <v>0</v>
      </c>
    </row>
    <row r="89" spans="1:6" s="17" customFormat="1" ht="12.75">
      <c r="A89" s="36" t="s">
        <v>39</v>
      </c>
      <c r="B89" s="36"/>
      <c r="C89" s="38" t="s">
        <v>82</v>
      </c>
      <c r="D89" s="9">
        <f>D90</f>
        <v>278.1</v>
      </c>
      <c r="E89" s="9">
        <f>E90</f>
        <v>277.3</v>
      </c>
      <c r="F89" s="23">
        <f t="shared" si="1"/>
        <v>99.71233369291622</v>
      </c>
    </row>
    <row r="90" spans="1:6" s="18" customFormat="1" ht="12.75">
      <c r="A90" s="37" t="s">
        <v>40</v>
      </c>
      <c r="B90" s="37"/>
      <c r="C90" s="39" t="s">
        <v>83</v>
      </c>
      <c r="D90" s="10">
        <f>D91</f>
        <v>278.1</v>
      </c>
      <c r="E90" s="10">
        <f>E91</f>
        <v>277.3</v>
      </c>
      <c r="F90" s="24">
        <f t="shared" si="1"/>
        <v>99.71233369291622</v>
      </c>
    </row>
    <row r="91" spans="1:6" s="11" customFormat="1" ht="12.75">
      <c r="A91" s="28" t="s">
        <v>40</v>
      </c>
      <c r="B91" s="28" t="s">
        <v>41</v>
      </c>
      <c r="C91" s="29" t="s">
        <v>42</v>
      </c>
      <c r="D91" s="8">
        <v>278.1</v>
      </c>
      <c r="E91" s="8">
        <v>277.3</v>
      </c>
      <c r="F91" s="22">
        <f t="shared" si="1"/>
        <v>99.71233369291622</v>
      </c>
    </row>
    <row r="92" spans="1:6" s="20" customFormat="1" ht="12.75">
      <c r="A92" s="36" t="s">
        <v>36</v>
      </c>
      <c r="B92" s="36"/>
      <c r="C92" s="38" t="s">
        <v>84</v>
      </c>
      <c r="D92" s="25">
        <f>D93</f>
        <v>1</v>
      </c>
      <c r="E92" s="25">
        <f>E93</f>
        <v>1</v>
      </c>
      <c r="F92" s="23">
        <f t="shared" si="1"/>
        <v>100</v>
      </c>
    </row>
    <row r="93" spans="1:6" s="19" customFormat="1" ht="12.75">
      <c r="A93" s="37" t="s">
        <v>37</v>
      </c>
      <c r="B93" s="37"/>
      <c r="C93" s="39" t="s">
        <v>85</v>
      </c>
      <c r="D93" s="26">
        <f>D94</f>
        <v>1</v>
      </c>
      <c r="E93" s="26">
        <f>E94</f>
        <v>1</v>
      </c>
      <c r="F93" s="24">
        <f t="shared" si="1"/>
        <v>100</v>
      </c>
    </row>
    <row r="94" spans="1:6" s="11" customFormat="1" ht="12.75">
      <c r="A94" s="28" t="s">
        <v>37</v>
      </c>
      <c r="B94" s="28" t="s">
        <v>38</v>
      </c>
      <c r="C94" s="29" t="s">
        <v>1</v>
      </c>
      <c r="D94" s="27">
        <v>1</v>
      </c>
      <c r="E94" s="27">
        <v>1</v>
      </c>
      <c r="F94" s="22">
        <f t="shared" si="1"/>
        <v>100</v>
      </c>
    </row>
    <row r="95" spans="1:6" s="11" customFormat="1" ht="12.75" customHeight="1">
      <c r="A95" s="49" t="s">
        <v>134</v>
      </c>
      <c r="B95" s="50"/>
      <c r="C95" s="50"/>
      <c r="D95" s="50"/>
      <c r="E95" s="50"/>
      <c r="F95" s="51"/>
    </row>
    <row r="96" spans="1:6" ht="12.75">
      <c r="A96" s="7"/>
      <c r="B96" s="28" t="s">
        <v>6</v>
      </c>
      <c r="C96" s="29" t="s">
        <v>7</v>
      </c>
      <c r="D96" s="35">
        <f>D10+D15+D20+D50+D56+D81</f>
        <v>7199.5</v>
      </c>
      <c r="E96" s="35">
        <f>E10+E15+E20+E50+E56+E81</f>
        <v>7166.099999999999</v>
      </c>
      <c r="F96" s="22">
        <f>E96/D96*100</f>
        <v>99.53607889436765</v>
      </c>
    </row>
    <row r="97" spans="1:6" ht="12.75">
      <c r="A97" s="7"/>
      <c r="B97" s="28" t="s">
        <v>118</v>
      </c>
      <c r="C97" s="29" t="s">
        <v>119</v>
      </c>
      <c r="D97" s="35">
        <f>D11+D12+D16+D21+D22+D51</f>
        <v>199.5</v>
      </c>
      <c r="E97" s="35">
        <f>E11+E12+E16+E21+E22+E51</f>
        <v>157.3</v>
      </c>
      <c r="F97" s="22">
        <f aca="true" t="shared" si="2" ref="F97:F109">E97/D97*100</f>
        <v>78.84711779448622</v>
      </c>
    </row>
    <row r="98" spans="1:6" ht="12.75">
      <c r="A98" s="7"/>
      <c r="B98" s="28" t="s">
        <v>8</v>
      </c>
      <c r="C98" s="29" t="s">
        <v>9</v>
      </c>
      <c r="D98" s="35">
        <f>D13+D17+D23+D52+D57+D82</f>
        <v>2002.2</v>
      </c>
      <c r="E98" s="35">
        <f>E13+E17+E23+E52+E57+E82</f>
        <v>2002.2</v>
      </c>
      <c r="F98" s="22">
        <f t="shared" si="2"/>
        <v>100</v>
      </c>
    </row>
    <row r="99" spans="1:6" ht="12.75">
      <c r="A99" s="7"/>
      <c r="B99" s="28" t="s">
        <v>30</v>
      </c>
      <c r="C99" s="29" t="s">
        <v>31</v>
      </c>
      <c r="D99" s="35">
        <f>D24</f>
        <v>40</v>
      </c>
      <c r="E99" s="35">
        <f>E24</f>
        <v>37.5</v>
      </c>
      <c r="F99" s="22">
        <f t="shared" si="2"/>
        <v>93.75</v>
      </c>
    </row>
    <row r="100" spans="1:6" ht="12.75">
      <c r="A100" s="7"/>
      <c r="B100" s="28" t="s">
        <v>12</v>
      </c>
      <c r="C100" s="29" t="s">
        <v>13</v>
      </c>
      <c r="D100" s="35">
        <f>D25+D60+D83</f>
        <v>485.6</v>
      </c>
      <c r="E100" s="35">
        <f>E25+E60+E83</f>
        <v>285.20000000000005</v>
      </c>
      <c r="F100" s="22">
        <f t="shared" si="2"/>
        <v>58.73146622734762</v>
      </c>
    </row>
    <row r="101" spans="1:6" ht="12.75">
      <c r="A101" s="7"/>
      <c r="B101" s="28" t="s">
        <v>120</v>
      </c>
      <c r="C101" s="29" t="s">
        <v>121</v>
      </c>
      <c r="D101" s="35">
        <f>D26+D61+D62+D72+D84</f>
        <v>204.29999999999998</v>
      </c>
      <c r="E101" s="35">
        <f>E26+E61+E62+E72+E84</f>
        <v>151.8</v>
      </c>
      <c r="F101" s="22">
        <f t="shared" si="2"/>
        <v>74.30249632892806</v>
      </c>
    </row>
    <row r="102" spans="1:6" ht="12.75">
      <c r="A102" s="7"/>
      <c r="B102" s="28" t="s">
        <v>122</v>
      </c>
      <c r="C102" s="29" t="s">
        <v>123</v>
      </c>
      <c r="D102" s="35">
        <f>D27+D28+D63+D64+D67+D73+D78+D85+D86+D74</f>
        <v>439.59999999999997</v>
      </c>
      <c r="E102" s="35">
        <f>E27+E28+E63+E64+E67+E73+E78+E85+E86+E74</f>
        <v>392.09999999999997</v>
      </c>
      <c r="F102" s="22">
        <f t="shared" si="2"/>
        <v>89.19472247497725</v>
      </c>
    </row>
    <row r="103" spans="1:6" ht="12.75">
      <c r="A103" s="7"/>
      <c r="B103" s="28" t="s">
        <v>38</v>
      </c>
      <c r="C103" s="29" t="s">
        <v>1</v>
      </c>
      <c r="D103" s="35">
        <f>D94</f>
        <v>1</v>
      </c>
      <c r="E103" s="35">
        <f>E94</f>
        <v>1</v>
      </c>
      <c r="F103" s="22">
        <f t="shared" si="2"/>
        <v>100</v>
      </c>
    </row>
    <row r="104" spans="1:6" ht="12.75">
      <c r="A104" s="7"/>
      <c r="B104" s="28" t="s">
        <v>124</v>
      </c>
      <c r="C104" s="29" t="s">
        <v>125</v>
      </c>
      <c r="D104" s="35">
        <f>D29+D39+D40</f>
        <v>979.1</v>
      </c>
      <c r="E104" s="35">
        <f>E29+E39+E40</f>
        <v>838.3000000000001</v>
      </c>
      <c r="F104" s="22">
        <f t="shared" si="2"/>
        <v>85.61944643039526</v>
      </c>
    </row>
    <row r="105" spans="1:6" ht="12.75">
      <c r="A105" s="7"/>
      <c r="B105" s="28" t="s">
        <v>41</v>
      </c>
      <c r="C105" s="29" t="s">
        <v>42</v>
      </c>
      <c r="D105" s="35">
        <f>D91</f>
        <v>278.1</v>
      </c>
      <c r="E105" s="35">
        <f>E91</f>
        <v>277.3</v>
      </c>
      <c r="F105" s="22">
        <f t="shared" si="2"/>
        <v>99.71233369291622</v>
      </c>
    </row>
    <row r="106" spans="1:6" ht="12.75">
      <c r="A106" s="7"/>
      <c r="B106" s="28" t="s">
        <v>126</v>
      </c>
      <c r="C106" s="29" t="s">
        <v>127</v>
      </c>
      <c r="D106" s="35">
        <f>D18+D30+D31+D32+D42+D44+D45+D46+D87+D88</f>
        <v>105</v>
      </c>
      <c r="E106" s="35">
        <f>E18+E30+E31+E32+E42+E44+E45+E46+E87+E88</f>
        <v>85</v>
      </c>
      <c r="F106" s="22">
        <f t="shared" si="2"/>
        <v>80.95238095238095</v>
      </c>
    </row>
    <row r="107" spans="1:6" ht="12.75">
      <c r="A107" s="7"/>
      <c r="B107" s="28" t="s">
        <v>128</v>
      </c>
      <c r="C107" s="29" t="s">
        <v>129</v>
      </c>
      <c r="D107" s="35">
        <f>D33+D34+D53+D75</f>
        <v>163.89999999999998</v>
      </c>
      <c r="E107" s="35">
        <f>E33+E34+E53+E75</f>
        <v>63.3</v>
      </c>
      <c r="F107" s="22">
        <f t="shared" si="2"/>
        <v>38.62111043319098</v>
      </c>
    </row>
    <row r="108" spans="1:6" ht="12.75">
      <c r="A108" s="7"/>
      <c r="B108" s="28" t="s">
        <v>130</v>
      </c>
      <c r="C108" s="29" t="s">
        <v>131</v>
      </c>
      <c r="D108" s="35">
        <f>D70+D65+D58+D47+D37+D36+D35</f>
        <v>452.9</v>
      </c>
      <c r="E108" s="35">
        <f>E70+E65+E58+E47+E37+E36+E35</f>
        <v>392.2</v>
      </c>
      <c r="F108" s="22">
        <f t="shared" si="2"/>
        <v>86.59748288805476</v>
      </c>
    </row>
    <row r="109" spans="1:6" ht="12.75">
      <c r="A109" s="41" t="s">
        <v>55</v>
      </c>
      <c r="B109" s="42"/>
      <c r="C109" s="43"/>
      <c r="D109" s="30">
        <f>SUM(D96:D108)</f>
        <v>12550.7</v>
      </c>
      <c r="E109" s="30">
        <f>SUM(E96:E108)</f>
        <v>11849.3</v>
      </c>
      <c r="F109" s="13">
        <f t="shared" si="2"/>
        <v>94.41146708948503</v>
      </c>
    </row>
    <row r="112" spans="1:2" s="33" customFormat="1" ht="12">
      <c r="A112" s="33" t="s">
        <v>136</v>
      </c>
      <c r="B112" s="34"/>
    </row>
    <row r="118" spans="3:5" ht="12.75">
      <c r="C118" s="32" t="s">
        <v>135</v>
      </c>
      <c r="D118" s="12">
        <f>D109-D7</f>
        <v>0</v>
      </c>
      <c r="E118" s="12">
        <f>E109-E7</f>
        <v>0</v>
      </c>
    </row>
  </sheetData>
  <sheetProtection/>
  <mergeCells count="5">
    <mergeCell ref="A109:C109"/>
    <mergeCell ref="A7:C7"/>
    <mergeCell ref="D1:F1"/>
    <mergeCell ref="A4:F4"/>
    <mergeCell ref="A95:F95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2019-04-26T04:45:16Z</cp:lastPrinted>
  <dcterms:created xsi:type="dcterms:W3CDTF">2007-10-26T05:01:23Z</dcterms:created>
  <dcterms:modified xsi:type="dcterms:W3CDTF">2019-04-26T04:48:45Z</dcterms:modified>
  <cp:category/>
  <cp:version/>
  <cp:contentType/>
  <cp:contentStatus/>
</cp:coreProperties>
</file>