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ценка" sheetId="1" r:id="rId1"/>
  </sheets>
  <definedNames>
    <definedName name="Z_329223D8_95D3_4F31_A623_308C65A69297_.wvu.Rows" localSheetId="0" hidden="1">'оценка'!$70:$72,'оценка'!$78:$78,'оценка'!$82:$82,'оценка'!$86:$86,'оценка'!$88:$90,'оценка'!$94:$98,'оценка'!$100:$101,'оценка'!$104:$104,'оценка'!$107:$110,'оценка'!$112:$115,'оценка'!$117:$118,'оценка'!$121:$143,'оценка'!$146:$149,'оценка'!$153:$154,'оценка'!$156:$156,'оценка'!$158:$159,'оценка'!$161:$162,'оценка'!$164:$164,'оценка'!$166:$166,'оценка'!$168:$168</definedName>
    <definedName name="Z_55F7288D_D8BF_4666_8C59_B30F0CA4476A_.wvu.PrintArea" localSheetId="0" hidden="1">'оценка'!$A$1:$E$169</definedName>
    <definedName name="Z_55F7288D_D8BF_4666_8C59_B30F0CA4476A_.wvu.Rows" localSheetId="0" hidden="1">'оценка'!$20:$21,'оценка'!$23:$25,'оценка'!$29:$37,'оценка'!$48:$53,'оценка'!$64:$67,'оценка'!$70:$72,'оценка'!$78:$78,'оценка'!$80:$80,'оценка'!$82:$82,'оценка'!$86:$91,'оценка'!$94:$98,'оценка'!$100:$101,'оценка'!$104:$104,'оценка'!$107:$107,'оценка'!$109:$109,'оценка'!$112:$115,'оценка'!$117:$118,'оценка'!$121:$143,'оценка'!$146:$149,'оценка'!$153:$154,'оценка'!$156:$156,'оценка'!$158:$164,'оценка'!$166:$166,'оценка'!$168:$168</definedName>
    <definedName name="Z_E0F984C6_7F78_459D_A45A_B6D0ECF90B5B_.wvu.Cols" localSheetId="0" hidden="1">'оценка'!#REF!</definedName>
    <definedName name="Z_E0F984C6_7F78_459D_A45A_B6D0ECF90B5B_.wvu.PrintArea" localSheetId="0" hidden="1">'оценка'!$A$1:$E$169</definedName>
    <definedName name="Z_E0F984C6_7F78_459D_A45A_B6D0ECF90B5B_.wvu.Rows" localSheetId="0" hidden="1">'оценка'!$70:$72,'оценка'!$78:$78,'оценка'!$82:$82,'оценка'!$86:$86,'оценка'!$89:$90,'оценка'!$94:$98,'оценка'!$100:$101,'оценка'!$107:$107,'оценка'!$109:$109,'оценка'!$112:$115,'оценка'!$118:$118,'оценка'!$122:$129,'оценка'!$132:$135,'оценка'!$138:$139,'оценка'!$141:$143,'оценка'!$146:$149,'оценка'!$153:$154,'оценка'!$156:$156,'оценка'!$158:$159,'оценка'!$161:$162,'оценка'!$164:$164,'оценка'!$166:$166,'оценка'!$168:$168</definedName>
    <definedName name="_xlnm.Print_Area" localSheetId="0">'оценка'!$A$1:$E$169</definedName>
  </definedNames>
  <calcPr fullCalcOnLoad="1"/>
</workbook>
</file>

<file path=xl/sharedStrings.xml><?xml version="1.0" encoding="utf-8"?>
<sst xmlns="http://schemas.openxmlformats.org/spreadsheetml/2006/main" count="317" uniqueCount="313">
  <si>
    <t>Наименование платежей</t>
  </si>
  <si>
    <t>Код 
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</si>
  <si>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</si>
  <si>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</si>
  <si>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</si>
  <si>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</si>
  <si>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</si>
  <si>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</si>
  <si>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</si>
  <si>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</si>
  <si>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</si>
  <si>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</si>
  <si>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</si>
  <si>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</si>
  <si>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</si>
  <si>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</si>
  <si>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</si>
  <si>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</si>
  <si>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</si>
  <si>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</si>
  <si>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</si>
  <si>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</si>
  <si>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</si>
  <si>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</si>
  <si>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</si>
  <si>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</si>
  <si>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</si>
  <si>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</si>
  <si>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</si>
  <si>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</si>
  <si>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</si>
  <si>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</si>
  <si>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</si>
  <si>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</si>
  <si>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</si>
  <si>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</si>
  <si>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</si>
  <si>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</si>
  <si>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</si>
  <si>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</si>
  <si>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</si>
  <si>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</si>
  <si>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</si>
  <si>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</si>
  <si>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</si>
  <si>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</si>
  <si>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</si>
  <si>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</si>
  <si>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</si>
  <si>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</si>
  <si>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</si>
  <si>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</si>
  <si>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</si>
  <si>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</si>
  <si>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</si>
  <si>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</si>
  <si>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</si>
  <si>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</si>
  <si>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</si>
  <si>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</si>
  <si>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</si>
  <si>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</si>
  <si>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</si>
  <si>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</si>
  <si>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</si>
  <si>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0404</t>
  </si>
  <si>
    <t>0405</t>
  </si>
  <si>
    <t>0406</t>
  </si>
  <si>
    <t>0407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</si>
  <si>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</si>
  <si>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</si>
  <si>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</si>
  <si>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</si>
  <si>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</si>
  <si>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</si>
  <si>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</si>
  <si>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</si>
  <si>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</si>
  <si>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</si>
  <si>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</si>
  <si>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</si>
  <si>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</si>
  <si>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</si>
  <si>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</si>
  <si>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</si>
  <si>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</si>
  <si>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</si>
  <si>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</si>
  <si>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</si>
  <si>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</si>
  <si>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</si>
  <si>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</si>
  <si>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</si>
  <si>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</si>
  <si>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</si>
  <si>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</si>
  <si>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</si>
  <si>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</si>
  <si>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</si>
  <si>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</si>
  <si>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</si>
  <si>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</si>
  <si>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</si>
  <si>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</si>
  <si>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</si>
  <si>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</si>
  <si>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</si>
  <si>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</si>
  <si>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</si>
  <si>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</si>
  <si>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</si>
  <si>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</si>
  <si>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</si>
  <si>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</si>
  <si>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</si>
  <si>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</si>
  <si>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</si>
  <si>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</si>
  <si>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</si>
  <si>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</si>
  <si>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</si>
  <si>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</si>
  <si>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</si>
  <si>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</si>
  <si>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</si>
  <si>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</si>
  <si>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</si>
  <si>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</si>
  <si>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</si>
  <si>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</si>
  <si>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</si>
  <si>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</si>
  <si>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</si>
  <si>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</si>
  <si>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</si>
  <si>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</si>
  <si>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</si>
  <si>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</si>
  <si>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</si>
  <si>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</si>
  <si>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</si>
  <si>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</si>
  <si>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</si>
  <si>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</si>
  <si>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</si>
  <si>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</si>
  <si>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</si>
  <si>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</si>
  <si>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</si>
  <si>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</si>
  <si>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</si>
  <si>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</si>
  <si>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</si>
  <si>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</si>
  <si>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</si>
  <si>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</si>
  <si>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</si>
  <si>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</si>
  <si>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</si>
  <si>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</si>
  <si>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</si>
  <si>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</si>
  <si>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</si>
  <si>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</si>
  <si>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</si>
  <si>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</si>
  <si>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</si>
  <si>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</si>
  <si>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</si>
  <si>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</si>
  <si>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</si>
  <si>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</si>
  <si>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</si>
  <si>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</si>
  <si>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</si>
  <si>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</si>
  <si>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</si>
  <si>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</si>
  <si>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</si>
  <si>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</si>
  <si>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</si>
  <si>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</si>
  <si>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</si>
  <si>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903 01 02 00 00 10 0000 810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</si>
  <si>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</si>
  <si>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</si>
  <si>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903 01 03 01 00 10 0000 710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</si>
  <si>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</si>
  <si>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</si>
  <si>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</si>
  <si>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</si>
  <si>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</si>
  <si>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</si>
  <si>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</si>
  <si>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</si>
  <si>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</si>
  <si>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</si>
  <si>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</si>
  <si>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</si>
  <si>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</si>
  <si>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</si>
  <si>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</si>
  <si>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ШТРАФЫ, САНКЦИИ, ВОЗМЕЩЕНИЕ УЩЕРБА</t>
  </si>
  <si>
    <t>000 1 00 00000 00 0000 000</t>
  </si>
  <si>
    <t>000 1 01 00000 00 0000 000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</si>
  <si>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</si>
  <si>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</si>
  <si>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</si>
  <si>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</si>
  <si>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</si>
  <si>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</si>
  <si>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</si>
  <si>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</si>
  <si>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</si>
  <si>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000 1 13 00000 00 0000 000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</si>
  <si>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</si>
  <si>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</si>
  <si>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</si>
  <si>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</si>
  <si>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</si>
  <si>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</si>
  <si>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</si>
  <si>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</t>
  </si>
  <si>
    <t>Прочие безвозмездные поступления в бюджеты сельских поселений</t>
  </si>
  <si>
    <t>000 1 01 02000 01 0000 110</t>
  </si>
  <si>
    <t>000 1 06 01000 00 0000 110</t>
  </si>
  <si>
    <t>000 1 06 06000 00 0000 110</t>
  </si>
  <si>
    <t>000 1 13 01000 00 0000 130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</si>
  <si>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</si>
  <si>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</si>
  <si>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</si>
  <si>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000 1 05 03000 01 0000 110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</si>
  <si>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</si>
  <si>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</si>
  <si>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</si>
  <si>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</si>
  <si>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</si>
  <si>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</si>
  <si>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</si>
  <si>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</si>
  <si>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</si>
  <si>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</si>
  <si>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</si>
  <si>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000 2 02 30024 00 0000 150</t>
  </si>
  <si>
    <t>000 2 02 30024 10 0000 150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</si>
  <si>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</si>
  <si>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</si>
  <si>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</si>
  <si>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</si>
  <si>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</si>
  <si>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</si>
  <si>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</si>
  <si>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</si>
  <si>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</si>
  <si>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НАЛОГОВЫЕ  ДОХОДЫ</t>
  </si>
  <si>
    <t>000 1 09 00000 00 0000 000</t>
  </si>
  <si>
    <t>Земельный налог (по обязательствам, возникшим до 1 января 2006 года</t>
  </si>
  <si>
    <t>000 1 09 04050 00 0000 110</t>
  </si>
  <si>
    <t>НЕНАЛОГОВЫЕ ДОХОДЫ</t>
  </si>
  <si>
    <t>000 1 11 05000 00 0000 120</t>
  </si>
  <si>
    <t>000 1 13 02000 00 0000 130</t>
  </si>
  <si>
    <t>ДОХОДЫ ОТ ПРОДАЖИ МАТЕРИАЛЬНЫХ И НЕМАТЕРИАЛЬНЫХ АКТИВОВ</t>
  </si>
  <si>
    <t>000 1 14 00000 00 0000 000</t>
  </si>
  <si>
    <t>000 1 14 06000 00 0000 430</t>
  </si>
  <si>
    <t>ПРОЧИЕ НЕНАЛОГОВЫЕ ДОХОДЫ</t>
  </si>
  <si>
    <t>000 1 17 00000 00 0000 000</t>
  </si>
  <si>
    <t>000 1 17 05000 00 0000 180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</si>
  <si>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</si>
  <si>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</si>
  <si>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</si>
  <si>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</si>
  <si>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</si>
  <si>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</si>
  <si>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</si>
  <si>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</si>
  <si>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</si>
  <si>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</si>
  <si>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</si>
  <si>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</si>
  <si>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000 2 07 00000 00 0000 000</t>
  </si>
  <si>
    <t>000 2 07 05030 10 0000 150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</si>
  <si>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</si>
  <si>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</si>
  <si>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</si>
  <si>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</si>
  <si>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</si>
  <si>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</si>
  <si>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поддержку мер по обеспечению сбалансированности бюджетов</t>
  </si>
  <si>
    <t>тыс. рублей</t>
  </si>
  <si>
    <t>000 2 19 05000 10 0000 150</t>
  </si>
  <si>
    <t>000 2 19 00000 00 0000 000</t>
  </si>
  <si>
    <t>Доходы от оказания платных услуг (работ)</t>
  </si>
  <si>
    <t>Прочие неналоговые доходы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</si>
  <si>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</si>
  <si>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</si>
  <si>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</si>
  <si>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</si>
  <si>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000 1 16 07090 00 0000 140</t>
  </si>
  <si>
    <t xml:space="preserve">Прочие доходы от компенсации затрат государства </t>
  </si>
  <si>
    <t>ЗАДОЛЖЕННОСТЬ И ПЕРЕРАСЧЕТЫ ПО ОТМЕНЕННЫМ НАЛОГАМ, СБОРАМ И ИНЫМ ОБЯЗАТЕЛЬНЫМ ПЛАТЕЖАМ</t>
  </si>
  <si>
    <t>903 01 03 01 00 00 0000 800</t>
  </si>
  <si>
    <t>000 01 02 00 00 00 0000 700</t>
  </si>
  <si>
    <t>Привлечение кредитов от кредитных организаций бюджетами сельских поселений в валюте Российской Федерации</t>
  </si>
  <si>
    <t xml:space="preserve">            Погашение бюджетами сельских поселений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</si>
  <si>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</si>
  <si>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          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</si>
  <si>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         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</si>
  <si>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</si>
  <si>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НАЛОГИ НА СОВОКУПНЫЙ ДОХОД</t>
  </si>
  <si>
    <t>Ожидаемая оценка исполнения бюджета Речушинского муниципального образования за 2021 год</t>
  </si>
  <si>
    <t>000 1 14 02053 00 0000 410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</si>
  <si>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</si>
  <si>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000 2 19 06000 10 0000 150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</si>
</sst>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  <numFmt numFmtId="217" formatCode="_-* #,##0.0\ _₽_-;\-* #,##0.0\ _₽_-;_-* &quot;-&quot;?\ _₽_-;_-@_-"/>
    <numFmt numFmtId="218" formatCode="?"/>
  </numFmts>
  <fonts count="56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Book Antiqu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5" fillId="0" borderId="0" xfId="58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216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3"/>
    </xf>
    <xf numFmtId="0" fontId="8" fillId="34" borderId="10" xfId="0" applyFont="1" applyFill="1" applyBorder="1" applyAlignment="1">
      <alignment horizontal="left" vertical="center" wrapText="1"/>
    </xf>
    <xf numFmtId="206" fontId="2" fillId="0" borderId="10" xfId="0" applyNumberFormat="1" applyFont="1" applyFill="1" applyBorder="1" applyAlignment="1">
      <alignment horizontal="right" vertical="center" indent="1" shrinkToFit="1"/>
    </xf>
    <xf numFmtId="206" fontId="11" fillId="0" borderId="10" xfId="0" applyNumberFormat="1" applyFont="1" applyFill="1" applyBorder="1" applyAlignment="1">
      <alignment horizontal="right" vertical="center" indent="1"/>
    </xf>
    <xf numFmtId="0" fontId="9" fillId="35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216" fontId="9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206" fontId="11" fillId="35" borderId="10" xfId="0" applyNumberFormat="1" applyFont="1" applyFill="1" applyBorder="1" applyAlignment="1">
      <alignment horizontal="right" vertical="center"/>
    </xf>
    <xf numFmtId="206" fontId="11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/>
    </xf>
    <xf numFmtId="206" fontId="2" fillId="0" borderId="10" xfId="0" applyNumberFormat="1" applyFont="1" applyFill="1" applyBorder="1" applyAlignment="1">
      <alignment horizontal="right" vertical="center" wrapText="1"/>
    </xf>
    <xf numFmtId="206" fontId="11" fillId="0" borderId="10" xfId="0" applyNumberFormat="1" applyFont="1" applyFill="1" applyBorder="1" applyAlignment="1">
      <alignment horizontal="right" vertical="center" wrapText="1"/>
    </xf>
    <xf numFmtId="206" fontId="11" fillId="35" borderId="10" xfId="58" applyNumberFormat="1" applyFont="1" applyFill="1" applyBorder="1" applyAlignment="1">
      <alignment horizontal="right" vertical="center"/>
      <protection/>
    </xf>
    <xf numFmtId="206" fontId="2" fillId="36" borderId="10" xfId="58" applyNumberFormat="1" applyFont="1" applyFill="1" applyBorder="1" applyAlignment="1">
      <alignment horizontal="right" vertical="center"/>
      <protection/>
    </xf>
    <xf numFmtId="206" fontId="2" fillId="0" borderId="10" xfId="0" applyNumberFormat="1" applyFont="1" applyFill="1" applyBorder="1" applyAlignment="1">
      <alignment horizontal="right" vertical="center" shrinkToFit="1"/>
    </xf>
    <xf numFmtId="210" fontId="11" fillId="35" borderId="10" xfId="72" applyNumberFormat="1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vertical="center"/>
    </xf>
    <xf numFmtId="1" fontId="9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9" fillId="37" borderId="10" xfId="58" applyNumberFormat="1" applyFont="1" applyFill="1" applyBorder="1" applyAlignment="1" applyProtection="1">
      <alignment horizontal="right" vertical="center" wrapText="1"/>
      <protection hidden="1"/>
    </xf>
    <xf numFmtId="49" fontId="4" fillId="37" borderId="10" xfId="53" applyNumberFormat="1" applyFont="1" applyFill="1" applyBorder="1" applyAlignment="1">
      <alignment horizontal="center" vertical="center"/>
      <protection/>
    </xf>
    <xf numFmtId="206" fontId="4" fillId="37" borderId="10" xfId="53" applyNumberFormat="1" applyFont="1" applyFill="1" applyBorder="1" applyAlignment="1">
      <alignment horizontal="right" vertical="center"/>
      <protection/>
    </xf>
    <xf numFmtId="49" fontId="9" fillId="38" borderId="10" xfId="53" applyNumberFormat="1" applyFont="1" applyFill="1" applyBorder="1" applyAlignment="1">
      <alignment horizontal="center" vertical="center"/>
      <protection/>
    </xf>
    <xf numFmtId="206" fontId="9" fillId="38" borderId="10" xfId="53" applyNumberFormat="1" applyFont="1" applyFill="1" applyBorder="1" applyAlignment="1">
      <alignment horizontal="right" vertical="center"/>
      <protection/>
    </xf>
    <xf numFmtId="49" fontId="9" fillId="37" borderId="10" xfId="53" applyNumberFormat="1" applyFont="1" applyFill="1" applyBorder="1" applyAlignment="1">
      <alignment horizontal="center" vertical="center"/>
      <protection/>
    </xf>
    <xf numFmtId="206" fontId="9" fillId="37" borderId="10" xfId="53" applyNumberFormat="1" applyFont="1" applyFill="1" applyBorder="1" applyAlignment="1">
      <alignment horizontal="right" vertical="center"/>
      <protection/>
    </xf>
    <xf numFmtId="49" fontId="2" fillId="37" borderId="10" xfId="53" applyNumberFormat="1" applyFont="1" applyFill="1" applyBorder="1" applyAlignment="1">
      <alignment horizontal="left" vertical="center" wrapText="1" indent="2"/>
      <protection/>
    </xf>
    <xf numFmtId="0" fontId="2" fillId="37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4" fillId="37" borderId="10" xfId="56" applyNumberFormat="1" applyFont="1" applyFill="1" applyBorder="1" applyAlignment="1" applyProtection="1">
      <alignment horizontal="center" vertical="center" wrapText="1"/>
      <protection hidden="1"/>
    </xf>
    <xf numFmtId="206" fontId="4" fillId="37" borderId="10" xfId="56" applyNumberFormat="1" applyFont="1" applyFill="1" applyBorder="1" applyAlignment="1" applyProtection="1">
      <alignment horizontal="right" vertical="center" wrapText="1"/>
      <protection hidden="1"/>
    </xf>
    <xf numFmtId="215" fontId="2" fillId="37" borderId="10" xfId="53" applyNumberFormat="1" applyFont="1" applyFill="1" applyBorder="1" applyAlignment="1">
      <alignment horizontal="left" vertical="center" wrapText="1" indent="2"/>
      <protection/>
    </xf>
    <xf numFmtId="49" fontId="4" fillId="37" borderId="10" xfId="64" applyNumberFormat="1" applyFont="1" applyFill="1" applyBorder="1" applyAlignment="1">
      <alignment horizontal="center" vertical="center" wrapText="1"/>
      <protection/>
    </xf>
    <xf numFmtId="206" fontId="4" fillId="37" borderId="10" xfId="64" applyNumberFormat="1" applyFont="1" applyFill="1" applyBorder="1" applyAlignment="1">
      <alignment horizontal="right" vertical="center" wrapText="1"/>
      <protection/>
    </xf>
    <xf numFmtId="0" fontId="2" fillId="37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4" fillId="37" borderId="10" xfId="59" applyNumberFormat="1" applyFont="1" applyFill="1" applyBorder="1" applyAlignment="1" applyProtection="1">
      <alignment horizontal="center" vertical="center" wrapText="1"/>
      <protection hidden="1"/>
    </xf>
    <xf numFmtId="206" fontId="4" fillId="37" borderId="10" xfId="59" applyNumberFormat="1" applyFont="1" applyFill="1" applyBorder="1" applyAlignment="1" applyProtection="1">
      <alignment horizontal="right" vertical="center" wrapText="1"/>
      <protection hidden="1"/>
    </xf>
    <xf numFmtId="0" fontId="9" fillId="38" borderId="10" xfId="63" applyFont="1" applyFill="1" applyBorder="1" applyAlignment="1">
      <alignment vertical="center"/>
      <protection/>
    </xf>
    <xf numFmtId="49" fontId="9" fillId="38" borderId="10" xfId="63" applyNumberFormat="1" applyFont="1" applyFill="1" applyBorder="1" applyAlignment="1">
      <alignment horizontal="center" vertical="center"/>
      <protection/>
    </xf>
    <xf numFmtId="206" fontId="9" fillId="38" borderId="10" xfId="63" applyNumberFormat="1" applyFont="1" applyFill="1" applyBorder="1" applyAlignment="1">
      <alignment horizontal="right" vertical="center"/>
      <protection/>
    </xf>
    <xf numFmtId="49" fontId="4" fillId="37" borderId="10" xfId="63" applyNumberFormat="1" applyFont="1" applyFill="1" applyBorder="1" applyAlignment="1">
      <alignment horizontal="center" vertical="center"/>
      <protection/>
    </xf>
    <xf numFmtId="206" fontId="4" fillId="37" borderId="10" xfId="63" applyNumberFormat="1" applyFont="1" applyFill="1" applyBorder="1" applyAlignment="1">
      <alignment horizontal="right" vertical="center"/>
      <protection/>
    </xf>
    <xf numFmtId="0" fontId="9" fillId="38" borderId="10" xfId="63" applyFont="1" applyFill="1" applyBorder="1" applyAlignment="1">
      <alignment vertical="center" wrapText="1"/>
      <protection/>
    </xf>
    <xf numFmtId="0" fontId="2" fillId="37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4" fillId="37" borderId="10" xfId="61" applyNumberFormat="1" applyFont="1" applyFill="1" applyBorder="1" applyAlignment="1" applyProtection="1">
      <alignment horizontal="center" vertical="center" wrapText="1"/>
      <protection hidden="1"/>
    </xf>
    <xf numFmtId="206" fontId="4" fillId="37" borderId="10" xfId="61" applyNumberFormat="1" applyFont="1" applyFill="1" applyBorder="1" applyAlignment="1" applyProtection="1">
      <alignment horizontal="right" vertical="center" wrapText="1"/>
      <protection hidden="1"/>
    </xf>
    <xf numFmtId="0" fontId="2" fillId="37" borderId="10" xfId="63" applyFont="1" applyFill="1" applyBorder="1" applyAlignment="1">
      <alignment horizontal="left" vertical="center" wrapText="1" indent="2"/>
      <protection/>
    </xf>
    <xf numFmtId="0" fontId="9" fillId="38" borderId="10" xfId="59" applyNumberFormat="1" applyFont="1" applyFill="1" applyBorder="1" applyAlignment="1" applyProtection="1">
      <alignment horizontal="center" vertical="center" wrapText="1"/>
      <protection hidden="1"/>
    </xf>
    <xf numFmtId="206" fontId="9" fillId="38" borderId="10" xfId="59" applyNumberFormat="1" applyFont="1" applyFill="1" applyBorder="1" applyAlignment="1" applyProtection="1">
      <alignment horizontal="right" vertical="center" wrapText="1"/>
      <protection hidden="1"/>
    </xf>
    <xf numFmtId="0" fontId="9" fillId="38" borderId="10" xfId="58" applyNumberFormat="1" applyFont="1" applyFill="1" applyBorder="1" applyAlignment="1" applyProtection="1">
      <alignment horizontal="center" vertical="center" wrapText="1"/>
      <protection hidden="1"/>
    </xf>
    <xf numFmtId="206" fontId="9" fillId="38" borderId="10" xfId="58" applyNumberFormat="1" applyFont="1" applyFill="1" applyBorder="1" applyAlignment="1" applyProtection="1">
      <alignment horizontal="right" vertical="center" wrapText="1"/>
      <protection hidden="1"/>
    </xf>
    <xf numFmtId="0" fontId="11" fillId="38" borderId="10" xfId="53" applyFont="1" applyFill="1" applyBorder="1" applyAlignment="1">
      <alignment horizontal="left" vertical="center" wrapText="1" indent="1"/>
      <protection/>
    </xf>
    <xf numFmtId="0" fontId="13" fillId="39" borderId="10" xfId="58" applyNumberFormat="1" applyFont="1" applyFill="1" applyBorder="1" applyAlignment="1" applyProtection="1">
      <alignment horizontal="left" vertical="center" wrapText="1"/>
      <protection hidden="1"/>
    </xf>
    <xf numFmtId="0" fontId="9" fillId="39" borderId="10" xfId="59" applyNumberFormat="1" applyFont="1" applyFill="1" applyBorder="1" applyAlignment="1" applyProtection="1">
      <alignment horizontal="center" vertical="center" wrapText="1"/>
      <protection hidden="1"/>
    </xf>
    <xf numFmtId="206" fontId="13" fillId="39" borderId="10" xfId="59" applyNumberFormat="1" applyFont="1" applyFill="1" applyBorder="1" applyAlignment="1" applyProtection="1">
      <alignment horizontal="right" vertical="center" wrapText="1"/>
      <protection hidden="1"/>
    </xf>
    <xf numFmtId="0" fontId="11" fillId="39" borderId="10" xfId="58" applyNumberFormat="1" applyFont="1" applyFill="1" applyBorder="1" applyAlignment="1" applyProtection="1">
      <alignment horizontal="left" vertical="center" wrapText="1"/>
      <protection hidden="1"/>
    </xf>
    <xf numFmtId="206" fontId="11" fillId="39" borderId="10" xfId="59" applyNumberFormat="1" applyFont="1" applyFill="1" applyBorder="1" applyAlignment="1" applyProtection="1">
      <alignment horizontal="right" vertical="center" wrapText="1"/>
      <protection hidden="1"/>
    </xf>
    <xf numFmtId="0" fontId="13" fillId="39" borderId="10" xfId="59" applyNumberFormat="1" applyFont="1" applyFill="1" applyBorder="1" applyAlignment="1" applyProtection="1">
      <alignment horizontal="left" vertical="center" wrapText="1"/>
      <protection hidden="1"/>
    </xf>
    <xf numFmtId="0" fontId="9" fillId="39" borderId="10" xfId="58" applyNumberFormat="1" applyFont="1" applyFill="1" applyBorder="1" applyAlignment="1" applyProtection="1">
      <alignment horizontal="center" vertical="center" wrapText="1"/>
      <protection hidden="1"/>
    </xf>
    <xf numFmtId="206" fontId="13" fillId="39" borderId="10" xfId="58" applyNumberFormat="1" applyFont="1" applyFill="1" applyBorder="1" applyAlignment="1" applyProtection="1">
      <alignment horizontal="right" vertical="center" wrapText="1"/>
      <protection hidden="1"/>
    </xf>
    <xf numFmtId="0" fontId="9" fillId="38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8" borderId="10" xfId="55" applyNumberFormat="1" applyFont="1" applyFill="1" applyBorder="1" applyAlignment="1" applyProtection="1">
      <alignment horizontal="left" vertical="center" wrapText="1" indent="1"/>
      <protection hidden="1"/>
    </xf>
    <xf numFmtId="49" fontId="9" fillId="38" borderId="10" xfId="53" applyNumberFormat="1" applyFont="1" applyFill="1" applyBorder="1" applyAlignment="1">
      <alignment horizontal="center" vertical="center" wrapText="1"/>
      <protection/>
    </xf>
    <xf numFmtId="206" fontId="9" fillId="38" borderId="10" xfId="64" applyNumberFormat="1" applyFont="1" applyFill="1" applyBorder="1" applyAlignment="1">
      <alignment horizontal="right" vertical="center" wrapText="1"/>
      <protection/>
    </xf>
    <xf numFmtId="0" fontId="11" fillId="38" borderId="10" xfId="61" applyNumberFormat="1" applyFont="1" applyFill="1" applyBorder="1" applyAlignment="1" applyProtection="1">
      <alignment horizontal="left" vertical="center" wrapText="1" indent="1"/>
      <protection hidden="1"/>
    </xf>
    <xf numFmtId="0" fontId="9" fillId="38" borderId="10" xfId="61" applyNumberFormat="1" applyFont="1" applyFill="1" applyBorder="1" applyAlignment="1" applyProtection="1">
      <alignment horizontal="center" vertical="center" wrapText="1"/>
      <protection hidden="1"/>
    </xf>
    <xf numFmtId="206" fontId="9" fillId="38" borderId="10" xfId="61" applyNumberFormat="1" applyFont="1" applyFill="1" applyBorder="1" applyAlignment="1" applyProtection="1">
      <alignment horizontal="right" vertical="center" wrapText="1"/>
      <protection hidden="1"/>
    </xf>
    <xf numFmtId="49" fontId="9" fillId="38" borderId="10" xfId="60" applyNumberFormat="1" applyFont="1" applyFill="1" applyBorder="1" applyAlignment="1" applyProtection="1">
      <alignment horizontal="center" vertical="center" wrapText="1"/>
      <protection hidden="1"/>
    </xf>
    <xf numFmtId="206" fontId="9" fillId="38" borderId="10" xfId="60" applyNumberFormat="1" applyFont="1" applyFill="1" applyBorder="1" applyAlignment="1" applyProtection="1">
      <alignment horizontal="right" vertical="center" wrapText="1"/>
      <protection hidden="1"/>
    </xf>
    <xf numFmtId="49" fontId="11" fillId="38" borderId="10" xfId="64" applyNumberFormat="1" applyFont="1" applyFill="1" applyBorder="1" applyAlignment="1">
      <alignment horizontal="left" vertical="center" wrapText="1" indent="1"/>
      <protection/>
    </xf>
    <xf numFmtId="49" fontId="9" fillId="38" borderId="10" xfId="64" applyNumberFormat="1" applyFont="1" applyFill="1" applyBorder="1" applyAlignment="1">
      <alignment horizontal="center" vertical="center" wrapText="1"/>
      <protection/>
    </xf>
    <xf numFmtId="49" fontId="2" fillId="37" borderId="10" xfId="53" applyNumberFormat="1" applyFont="1" applyFill="1" applyBorder="1" applyAlignment="1">
      <alignment horizontal="left" vertical="center" wrapText="1" indent="3"/>
      <protection/>
    </xf>
    <xf numFmtId="49" fontId="4" fillId="37" borderId="10" xfId="53" applyNumberFormat="1" applyFont="1" applyFill="1" applyBorder="1" applyAlignment="1">
      <alignment horizontal="center" vertical="center" wrapText="1"/>
      <protection/>
    </xf>
    <xf numFmtId="0" fontId="13" fillId="40" borderId="10" xfId="59" applyNumberFormat="1" applyFont="1" applyFill="1" applyBorder="1" applyAlignment="1" applyProtection="1">
      <alignment vertical="center"/>
      <protection hidden="1"/>
    </xf>
    <xf numFmtId="0" fontId="13" fillId="40" borderId="10" xfId="59" applyNumberFormat="1" applyFont="1" applyFill="1" applyBorder="1" applyAlignment="1" applyProtection="1">
      <alignment horizontal="right" vertical="center"/>
      <protection hidden="1"/>
    </xf>
    <xf numFmtId="206" fontId="13" fillId="40" borderId="10" xfId="59" applyNumberFormat="1" applyFont="1" applyFill="1" applyBorder="1" applyAlignment="1" applyProtection="1">
      <alignment horizontal="right" vertical="center"/>
      <protection hidden="1"/>
    </xf>
    <xf numFmtId="0" fontId="2" fillId="0" borderId="0" xfId="58" applyFont="1" applyAlignment="1">
      <alignment horizontal="right" vertical="center"/>
      <protection/>
    </xf>
    <xf numFmtId="0" fontId="8" fillId="38" borderId="10" xfId="53" applyFont="1" applyFill="1" applyBorder="1" applyAlignment="1">
      <alignment vertical="center" wrapText="1"/>
      <protection/>
    </xf>
    <xf numFmtId="0" fontId="11" fillId="38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7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4" fillId="37" borderId="10" xfId="53" applyFont="1" applyFill="1" applyBorder="1" applyAlignment="1">
      <alignment horizontal="left" vertical="center" wrapText="1" indent="3"/>
      <protection/>
    </xf>
    <xf numFmtId="0" fontId="11" fillId="37" borderId="10" xfId="53" applyFont="1" applyFill="1" applyBorder="1" applyAlignment="1">
      <alignment horizontal="left" vertical="center" wrapText="1" indent="2"/>
      <protection/>
    </xf>
    <xf numFmtId="0" fontId="2" fillId="37" borderId="10" xfId="53" applyFont="1" applyFill="1" applyBorder="1" applyAlignment="1">
      <alignment horizontal="left" vertical="center" wrapText="1" indent="2"/>
      <protection/>
    </xf>
    <xf numFmtId="0" fontId="11" fillId="0" borderId="10" xfId="53" applyFont="1" applyFill="1" applyBorder="1" applyAlignment="1">
      <alignment horizontal="left" vertical="center" wrapText="1" indent="2"/>
      <protection/>
    </xf>
    <xf numFmtId="49" fontId="11" fillId="37" borderId="10" xfId="53" applyNumberFormat="1" applyFont="1" applyFill="1" applyBorder="1" applyAlignment="1">
      <alignment horizontal="left" vertical="center" wrapText="1" indent="2"/>
      <protection/>
    </xf>
    <xf numFmtId="49" fontId="11" fillId="38" borderId="10" xfId="53" applyNumberFormat="1" applyFont="1" applyFill="1" applyBorder="1" applyAlignment="1">
      <alignment horizontal="left" vertical="center" wrapText="1" indent="1"/>
      <protection/>
    </xf>
    <xf numFmtId="0" fontId="11" fillId="38" borderId="10" xfId="63" applyFont="1" applyFill="1" applyBorder="1" applyAlignment="1">
      <alignment horizontal="left" vertical="center" wrapText="1" indent="1"/>
      <protection/>
    </xf>
    <xf numFmtId="0" fontId="4" fillId="37" borderId="10" xfId="63" applyFont="1" applyFill="1" applyBorder="1" applyAlignment="1">
      <alignment horizontal="left" vertical="center" wrapText="1" indent="2"/>
      <protection/>
    </xf>
    <xf numFmtId="0" fontId="2" fillId="37" borderId="10" xfId="63" applyFont="1" applyFill="1" applyBorder="1" applyAlignment="1">
      <alignment horizontal="left" vertical="center" indent="2"/>
      <protection/>
    </xf>
    <xf numFmtId="0" fontId="9" fillId="38" borderId="10" xfId="53" applyFont="1" applyFill="1" applyBorder="1" applyAlignment="1">
      <alignment horizontal="left" vertical="center" wrapText="1" indent="1"/>
      <protection/>
    </xf>
    <xf numFmtId="0" fontId="2" fillId="37" borderId="10" xfId="53" applyFont="1" applyFill="1" applyBorder="1" applyAlignment="1">
      <alignment horizontal="left" vertical="center" wrapText="1" indent="3"/>
      <protection/>
    </xf>
    <xf numFmtId="0" fontId="2" fillId="33" borderId="10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49" fontId="13" fillId="41" borderId="10" xfId="0" applyNumberFormat="1" applyFont="1" applyFill="1" applyBorder="1" applyAlignment="1">
      <alignment vertical="center" wrapText="1"/>
    </xf>
    <xf numFmtId="49" fontId="9" fillId="41" borderId="10" xfId="0" applyNumberFormat="1" applyFont="1" applyFill="1" applyBorder="1" applyAlignment="1">
      <alignment horizontal="center" vertical="center"/>
    </xf>
    <xf numFmtId="206" fontId="11" fillId="41" borderId="10" xfId="72" applyNumberFormat="1" applyFont="1" applyFill="1" applyBorder="1" applyAlignment="1">
      <alignment horizontal="right" vertical="center"/>
    </xf>
    <xf numFmtId="49" fontId="13" fillId="41" borderId="10" xfId="0" applyNumberFormat="1" applyFont="1" applyFill="1" applyBorder="1" applyAlignment="1">
      <alignment horizontal="left" vertical="center" wrapText="1"/>
    </xf>
    <xf numFmtId="206" fontId="13" fillId="41" borderId="10" xfId="0" applyNumberFormat="1" applyFont="1" applyFill="1" applyBorder="1" applyAlignment="1">
      <alignment horizontal="right" vertical="center"/>
    </xf>
    <xf numFmtId="3" fontId="13" fillId="41" borderId="10" xfId="72" applyNumberFormat="1" applyFont="1" applyFill="1" applyBorder="1" applyAlignment="1">
      <alignment horizontal="right" vertical="center"/>
    </xf>
    <xf numFmtId="3" fontId="13" fillId="39" borderId="10" xfId="58" applyNumberFormat="1" applyFont="1" applyFill="1" applyBorder="1" applyAlignment="1">
      <alignment horizontal="right" vertical="center"/>
      <protection/>
    </xf>
    <xf numFmtId="3" fontId="11" fillId="39" borderId="10" xfId="58" applyNumberFormat="1" applyFont="1" applyFill="1" applyBorder="1" applyAlignment="1">
      <alignment horizontal="right" vertical="center"/>
      <protection/>
    </xf>
    <xf numFmtId="3" fontId="11" fillId="38" borderId="10" xfId="58" applyNumberFormat="1" applyFont="1" applyFill="1" applyBorder="1" applyAlignment="1">
      <alignment horizontal="right" vertical="center"/>
      <protection/>
    </xf>
    <xf numFmtId="3" fontId="2" fillId="37" borderId="10" xfId="58" applyNumberFormat="1" applyFont="1" applyFill="1" applyBorder="1" applyAlignment="1">
      <alignment horizontal="right" vertical="center"/>
      <protection/>
    </xf>
    <xf numFmtId="3" fontId="11" fillId="0" borderId="10" xfId="58" applyNumberFormat="1" applyFont="1" applyBorder="1" applyAlignment="1">
      <alignment horizontal="right" vertical="center"/>
      <protection/>
    </xf>
    <xf numFmtId="3" fontId="11" fillId="37" borderId="10" xfId="58" applyNumberFormat="1" applyFont="1" applyFill="1" applyBorder="1" applyAlignment="1">
      <alignment horizontal="right" vertical="center"/>
      <protection/>
    </xf>
    <xf numFmtId="3" fontId="2" fillId="0" borderId="10" xfId="58" applyNumberFormat="1" applyFont="1" applyBorder="1" applyAlignment="1">
      <alignment horizontal="right" vertical="center"/>
      <protection/>
    </xf>
    <xf numFmtId="3" fontId="13" fillId="40" borderId="10" xfId="58" applyNumberFormat="1" applyFont="1" applyFill="1" applyBorder="1" applyAlignment="1">
      <alignment horizontal="right" vertical="center"/>
      <protection/>
    </xf>
    <xf numFmtId="3" fontId="2" fillId="36" borderId="10" xfId="72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3" fontId="11" fillId="35" borderId="10" xfId="72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 shrinkToFit="1"/>
    </xf>
    <xf numFmtId="0" fontId="11" fillId="37" borderId="10" xfId="0" applyFont="1" applyFill="1" applyBorder="1" applyAlignment="1">
      <alignment horizontal="left" vertical="top" wrapText="1" indent="2"/>
    </xf>
    <xf numFmtId="49" fontId="11" fillId="35" borderId="1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2"/>
    </xf>
    <xf numFmtId="49" fontId="2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 indent="2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/>
    </xf>
    <xf numFmtId="3" fontId="11" fillId="36" borderId="10" xfId="72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/>
    </xf>
    <xf numFmtId="0" fontId="10" fillId="0" borderId="0" xfId="58" applyFont="1" applyBorder="1" applyAlignment="1">
      <alignment vertical="center"/>
      <protection/>
    </xf>
    <xf numFmtId="0" fontId="12" fillId="39" borderId="0" xfId="58" applyFont="1" applyFill="1" applyBorder="1" applyAlignment="1">
      <alignment vertical="center"/>
      <protection/>
    </xf>
    <xf numFmtId="0" fontId="12" fillId="38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37" borderId="0" xfId="58" applyFont="1" applyFill="1" applyBorder="1" applyAlignment="1">
      <alignment vertical="center"/>
      <protection/>
    </xf>
    <xf numFmtId="0" fontId="12" fillId="37" borderId="0" xfId="58" applyFont="1" applyFill="1" applyBorder="1" applyAlignment="1">
      <alignment vertical="center"/>
      <protection/>
    </xf>
    <xf numFmtId="0" fontId="12" fillId="0" borderId="0" xfId="58" applyFont="1" applyBorder="1" applyAlignment="1">
      <alignment vertical="center"/>
      <protection/>
    </xf>
    <xf numFmtId="0" fontId="2" fillId="36" borderId="0" xfId="58" applyFont="1" applyFill="1" applyBorder="1" applyAlignment="1">
      <alignment vertical="center"/>
      <protection/>
    </xf>
    <xf numFmtId="0" fontId="7" fillId="40" borderId="0" xfId="59" applyFont="1" applyFill="1" applyBorder="1" applyAlignment="1">
      <alignment vertical="center"/>
      <protection/>
    </xf>
    <xf numFmtId="0" fontId="55" fillId="0" borderId="0" xfId="58" applyFont="1" applyBorder="1" applyAlignment="1">
      <alignment vertical="center"/>
      <protection/>
    </xf>
    <xf numFmtId="206" fontId="3" fillId="0" borderId="0" xfId="58" applyNumberFormat="1" applyFont="1" applyBorder="1" applyAlignment="1">
      <alignment vertical="center"/>
      <protection/>
    </xf>
    <xf numFmtId="210" fontId="3" fillId="0" borderId="0" xfId="58" applyNumberFormat="1" applyFont="1" applyBorder="1" applyAlignment="1">
      <alignment vertical="center"/>
      <protection/>
    </xf>
    <xf numFmtId="217" fontId="3" fillId="0" borderId="0" xfId="58" applyNumberFormat="1" applyFont="1" applyBorder="1" applyAlignment="1">
      <alignment vertical="center"/>
      <protection/>
    </xf>
    <xf numFmtId="0" fontId="11" fillId="38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8" borderId="10" xfId="63" applyFont="1" applyFill="1" applyBorder="1" applyAlignment="1">
      <alignment horizontal="left" vertical="center" indent="1"/>
      <protection/>
    </xf>
    <xf numFmtId="218" fontId="2" fillId="0" borderId="11" xfId="0" applyNumberFormat="1" applyFont="1" applyBorder="1" applyAlignment="1" applyProtection="1">
      <alignment horizontal="left" vertical="center" wrapText="1" indent="2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79">
      <selection activeCell="H108" sqref="H108"/>
    </sheetView>
  </sheetViews>
  <sheetFormatPr defaultColWidth="9.140625" defaultRowHeight="12.75"/>
  <cols>
    <col min="1" max="1" width="104.421875" style="2" customWidth="1"/>
    <col min="2" max="2" width="24.7109375" style="2" customWidth="1"/>
    <col min="3" max="5" width="11.8515625" style="2" customWidth="1"/>
    <col min="6" max="16384" width="9.140625" style="2" customWidth="1"/>
  </cols>
  <sheetData>
    <row r="1" spans="1:5" ht="13.5" customHeight="1">
      <c r="A1" s="3"/>
      <c r="B1" s="3"/>
      <c r="C1" s="1"/>
      <c r="D1" s="1"/>
      <c r="E1" s="1"/>
    </row>
    <row r="2" spans="1:17" ht="20.25">
      <c r="A2" s="161" t="s">
        <v>309</v>
      </c>
      <c r="B2" s="161"/>
      <c r="C2" s="161"/>
      <c r="D2" s="161"/>
      <c r="E2" s="16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0.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ht="14.25" customHeight="1">
      <c r="A4" s="6"/>
      <c r="B4" s="6"/>
      <c r="D4" s="7"/>
      <c r="E4" s="91" t="s">
        <v>288</v>
      </c>
    </row>
    <row r="5" spans="1:5" s="144" customFormat="1" ht="13.5" customHeight="1">
      <c r="A5" s="162" t="s">
        <v>0</v>
      </c>
      <c r="B5" s="162" t="s">
        <v>1</v>
      </c>
      <c r="C5" s="160" t="s">
        <v>24</v>
      </c>
      <c r="D5" s="160" t="s">
        <v>25</v>
      </c>
      <c r="E5" s="160" t="s">
        <v>20</v>
      </c>
    </row>
    <row r="6" spans="1:5" s="144" customFormat="1" ht="45" customHeight="1">
      <c r="A6" s="162"/>
      <c r="B6" s="162"/>
      <c r="C6" s="160"/>
      <c r="D6" s="160"/>
      <c r="E6" s="160"/>
    </row>
    <row r="7" spans="1:5" s="145" customFormat="1" ht="17.25" customHeight="1">
      <c r="A7" s="67" t="s">
        <v>2</v>
      </c>
      <c r="B7" s="68" t="s">
        <v>203</v>
      </c>
      <c r="C7" s="69">
        <f>C8+C22</f>
        <v>3943</v>
      </c>
      <c r="D7" s="69">
        <f>D8+D22</f>
        <v>3951.8</v>
      </c>
      <c r="E7" s="114">
        <f>D7/C7*100</f>
        <v>100.22318031955363</v>
      </c>
    </row>
    <row r="8" spans="1:5" s="145" customFormat="1" ht="17.25" customHeight="1">
      <c r="A8" s="70" t="s">
        <v>254</v>
      </c>
      <c r="B8" s="68" t="s">
        <v>203</v>
      </c>
      <c r="C8" s="71">
        <f>C9+C11+C13+C15+C18+C20</f>
        <v>3233</v>
      </c>
      <c r="D8" s="71">
        <f>D9+D11+D13+D15+D18+D20</f>
        <v>3233</v>
      </c>
      <c r="E8" s="115">
        <f>D8/C8*100</f>
        <v>100</v>
      </c>
    </row>
    <row r="9" spans="1:5" s="146" customFormat="1" ht="14.25" customHeight="1">
      <c r="A9" s="75" t="s">
        <v>3</v>
      </c>
      <c r="B9" s="62" t="s">
        <v>204</v>
      </c>
      <c r="C9" s="63">
        <f>C10</f>
        <v>2370</v>
      </c>
      <c r="D9" s="63">
        <f>D10</f>
        <v>2370</v>
      </c>
      <c r="E9" s="116">
        <f>D9/C9*100</f>
        <v>100</v>
      </c>
    </row>
    <row r="10" spans="1:5" s="147" customFormat="1" ht="13.5">
      <c r="A10" s="43" t="s">
        <v>4</v>
      </c>
      <c r="B10" s="44" t="s">
        <v>224</v>
      </c>
      <c r="C10" s="45">
        <v>2370</v>
      </c>
      <c r="D10" s="45">
        <v>2370</v>
      </c>
      <c r="E10" s="117">
        <f>D10/C10*100</f>
        <v>100</v>
      </c>
    </row>
    <row r="11" spans="1:5" s="146" customFormat="1" ht="15">
      <c r="A11" s="84" t="s">
        <v>5</v>
      </c>
      <c r="B11" s="85" t="s">
        <v>205</v>
      </c>
      <c r="C11" s="78">
        <f>C12</f>
        <v>741.5</v>
      </c>
      <c r="D11" s="78">
        <f>D12</f>
        <v>741.5</v>
      </c>
      <c r="E11" s="116">
        <f>E12</f>
        <v>100</v>
      </c>
    </row>
    <row r="12" spans="1:5" s="148" customFormat="1" ht="13.5">
      <c r="A12" s="46" t="s">
        <v>6</v>
      </c>
      <c r="B12" s="47" t="s">
        <v>206</v>
      </c>
      <c r="C12" s="48">
        <v>741.5</v>
      </c>
      <c r="D12" s="48">
        <v>741.5</v>
      </c>
      <c r="E12" s="117">
        <f aca="true" t="shared" si="0" ref="E12:E17">D12/C12*100</f>
        <v>100</v>
      </c>
    </row>
    <row r="13" spans="1:5" s="146" customFormat="1" ht="15">
      <c r="A13" s="76" t="s">
        <v>308</v>
      </c>
      <c r="B13" s="77" t="s">
        <v>215</v>
      </c>
      <c r="C13" s="78">
        <f>C14</f>
        <v>0.5</v>
      </c>
      <c r="D13" s="78">
        <f>D14</f>
        <v>0.5</v>
      </c>
      <c r="E13" s="116">
        <f t="shared" si="0"/>
        <v>100</v>
      </c>
    </row>
    <row r="14" spans="1:5" s="148" customFormat="1" ht="13.5">
      <c r="A14" s="42" t="s">
        <v>7</v>
      </c>
      <c r="B14" s="87" t="s">
        <v>231</v>
      </c>
      <c r="C14" s="48">
        <v>0.5</v>
      </c>
      <c r="D14" s="48">
        <v>0.5</v>
      </c>
      <c r="E14" s="117">
        <f t="shared" si="0"/>
        <v>100</v>
      </c>
    </row>
    <row r="15" spans="1:5" s="146" customFormat="1" ht="15">
      <c r="A15" s="75" t="s">
        <v>8</v>
      </c>
      <c r="B15" s="62" t="s">
        <v>207</v>
      </c>
      <c r="C15" s="63">
        <f>C16+C17</f>
        <v>115</v>
      </c>
      <c r="D15" s="63">
        <f>D16+D17</f>
        <v>115</v>
      </c>
      <c r="E15" s="116">
        <f t="shared" si="0"/>
        <v>100</v>
      </c>
    </row>
    <row r="16" spans="1:5" s="148" customFormat="1" ht="13.5">
      <c r="A16" s="49" t="s">
        <v>9</v>
      </c>
      <c r="B16" s="50" t="s">
        <v>225</v>
      </c>
      <c r="C16" s="51">
        <v>41</v>
      </c>
      <c r="D16" s="51">
        <v>41</v>
      </c>
      <c r="E16" s="117">
        <f t="shared" si="0"/>
        <v>100</v>
      </c>
    </row>
    <row r="17" spans="1:5" s="148" customFormat="1" ht="13.5">
      <c r="A17" s="49" t="s">
        <v>10</v>
      </c>
      <c r="B17" s="50" t="s">
        <v>226</v>
      </c>
      <c r="C17" s="51">
        <v>74</v>
      </c>
      <c r="D17" s="51">
        <v>74</v>
      </c>
      <c r="E17" s="117">
        <f t="shared" si="0"/>
        <v>100</v>
      </c>
    </row>
    <row r="18" spans="1:5" s="146" customFormat="1" ht="13.5" customHeight="1">
      <c r="A18" s="52" t="s">
        <v>11</v>
      </c>
      <c r="B18" s="53" t="s">
        <v>208</v>
      </c>
      <c r="C18" s="54">
        <f>C19</f>
        <v>6</v>
      </c>
      <c r="D18" s="54">
        <f>D19</f>
        <v>6</v>
      </c>
      <c r="E18" s="116">
        <f aca="true" t="shared" si="1" ref="E18:E23">D18/C18*100</f>
        <v>100</v>
      </c>
    </row>
    <row r="19" spans="1:5" s="148" customFormat="1" ht="27.75" customHeight="1">
      <c r="A19" s="102" t="s">
        <v>12</v>
      </c>
      <c r="B19" s="55" t="s">
        <v>209</v>
      </c>
      <c r="C19" s="56">
        <v>6</v>
      </c>
      <c r="D19" s="56">
        <v>6</v>
      </c>
      <c r="E19" s="117">
        <f t="shared" si="1"/>
        <v>100</v>
      </c>
    </row>
    <row r="20" spans="1:5" s="146" customFormat="1" ht="24.75" customHeight="1" hidden="1">
      <c r="A20" s="57" t="s">
        <v>299</v>
      </c>
      <c r="B20" s="53" t="s">
        <v>255</v>
      </c>
      <c r="C20" s="54">
        <f>C21</f>
        <v>0</v>
      </c>
      <c r="D20" s="54">
        <f>D21</f>
        <v>0</v>
      </c>
      <c r="E20" s="116" t="e">
        <f t="shared" si="1"/>
        <v>#DIV/0!</v>
      </c>
    </row>
    <row r="21" spans="1:5" s="148" customFormat="1" ht="12" customHeight="1" hidden="1">
      <c r="A21" s="102" t="s">
        <v>256</v>
      </c>
      <c r="B21" s="55" t="s">
        <v>257</v>
      </c>
      <c r="C21" s="56"/>
      <c r="D21" s="56"/>
      <c r="E21" s="117" t="e">
        <f>D21/C21*100</f>
        <v>#DIV/0!</v>
      </c>
    </row>
    <row r="22" spans="1:5" s="145" customFormat="1" ht="15">
      <c r="A22" s="70" t="s">
        <v>258</v>
      </c>
      <c r="B22" s="68" t="s">
        <v>203</v>
      </c>
      <c r="C22" s="71">
        <f>C26+C23+C29</f>
        <v>710</v>
      </c>
      <c r="D22" s="71">
        <f>D26+D23+D29</f>
        <v>718.8</v>
      </c>
      <c r="E22" s="115">
        <f t="shared" si="1"/>
        <v>101.2394366197183</v>
      </c>
    </row>
    <row r="23" spans="1:5" s="146" customFormat="1" ht="32.25" customHeight="1">
      <c r="A23" s="79" t="s">
        <v>210</v>
      </c>
      <c r="B23" s="80" t="s">
        <v>211</v>
      </c>
      <c r="C23" s="81">
        <f>C24+C25</f>
        <v>390</v>
      </c>
      <c r="D23" s="81">
        <f>D24+D25</f>
        <v>390</v>
      </c>
      <c r="E23" s="116">
        <f t="shared" si="1"/>
        <v>100</v>
      </c>
    </row>
    <row r="24" spans="1:5" s="148" customFormat="1" ht="38.25">
      <c r="A24" s="58" t="s">
        <v>283</v>
      </c>
      <c r="B24" s="59" t="s">
        <v>259</v>
      </c>
      <c r="C24" s="60">
        <v>390</v>
      </c>
      <c r="D24" s="60">
        <v>390</v>
      </c>
      <c r="E24" s="117">
        <f aca="true" t="shared" si="2" ref="E24:E41">D24/C24*100</f>
        <v>100</v>
      </c>
    </row>
    <row r="25" spans="1:5" s="148" customFormat="1" ht="38.25" hidden="1">
      <c r="A25" s="42" t="s">
        <v>212</v>
      </c>
      <c r="B25" s="36" t="s">
        <v>213</v>
      </c>
      <c r="C25" s="37">
        <v>0</v>
      </c>
      <c r="D25" s="37">
        <v>0</v>
      </c>
      <c r="E25" s="117" t="e">
        <f t="shared" si="2"/>
        <v>#DIV/0!</v>
      </c>
    </row>
    <row r="26" spans="1:5" s="146" customFormat="1" ht="19.5" customHeight="1">
      <c r="A26" s="66" t="s">
        <v>13</v>
      </c>
      <c r="B26" s="82" t="s">
        <v>214</v>
      </c>
      <c r="C26" s="83">
        <f>C27+C28</f>
        <v>20</v>
      </c>
      <c r="D26" s="83">
        <f>D27+D28</f>
        <v>28.8</v>
      </c>
      <c r="E26" s="116">
        <f t="shared" si="2"/>
        <v>144</v>
      </c>
    </row>
    <row r="27" spans="1:5" s="147" customFormat="1" ht="18.75" customHeight="1">
      <c r="A27" s="97" t="s">
        <v>291</v>
      </c>
      <c r="B27" s="36" t="s">
        <v>227</v>
      </c>
      <c r="C27" s="37">
        <v>20</v>
      </c>
      <c r="D27" s="37">
        <v>28.8</v>
      </c>
      <c r="E27" s="117">
        <f t="shared" si="2"/>
        <v>144</v>
      </c>
    </row>
    <row r="28" spans="1:5" s="148" customFormat="1" ht="23.25" customHeight="1" hidden="1">
      <c r="A28" s="97" t="s">
        <v>298</v>
      </c>
      <c r="B28" s="36" t="s">
        <v>260</v>
      </c>
      <c r="C28" s="37"/>
      <c r="D28" s="37"/>
      <c r="E28" s="117" t="e">
        <f t="shared" si="2"/>
        <v>#DIV/0!</v>
      </c>
    </row>
    <row r="29" spans="1:5" s="149" customFormat="1" ht="21" customHeight="1">
      <c r="A29" s="101" t="s">
        <v>261</v>
      </c>
      <c r="B29" s="53" t="s">
        <v>262</v>
      </c>
      <c r="C29" s="54">
        <f>C30+C31</f>
        <v>300</v>
      </c>
      <c r="D29" s="54">
        <f>D30+D31</f>
        <v>300</v>
      </c>
      <c r="E29" s="54">
        <f t="shared" si="2"/>
        <v>100</v>
      </c>
    </row>
    <row r="30" spans="1:5" s="148" customFormat="1" ht="38.25" customHeight="1">
      <c r="A30" s="159" t="s">
        <v>311</v>
      </c>
      <c r="B30" s="55" t="s">
        <v>310</v>
      </c>
      <c r="C30" s="56">
        <v>300</v>
      </c>
      <c r="D30" s="56">
        <v>300</v>
      </c>
      <c r="E30" s="117">
        <f t="shared" si="2"/>
        <v>100</v>
      </c>
    </row>
    <row r="31" spans="1:5" s="148" customFormat="1" ht="21" customHeight="1" hidden="1">
      <c r="A31" s="61" t="s">
        <v>284</v>
      </c>
      <c r="B31" s="55" t="s">
        <v>263</v>
      </c>
      <c r="C31" s="56"/>
      <c r="D31" s="56"/>
      <c r="E31" s="117" t="e">
        <f>D31/C31*100</f>
        <v>#DIV/0!</v>
      </c>
    </row>
    <row r="32" spans="1:5" s="149" customFormat="1" ht="17.25" customHeight="1" hidden="1">
      <c r="A32" s="157" t="s">
        <v>202</v>
      </c>
      <c r="B32" s="62" t="s">
        <v>216</v>
      </c>
      <c r="C32" s="63">
        <f>C33+C34</f>
        <v>0</v>
      </c>
      <c r="D32" s="63">
        <f>D33+D34</f>
        <v>0</v>
      </c>
      <c r="E32" s="116" t="e">
        <f t="shared" si="2"/>
        <v>#DIV/0!</v>
      </c>
    </row>
    <row r="33" spans="1:5" s="148" customFormat="1" ht="25.5" customHeight="1" hidden="1">
      <c r="A33" s="49" t="s">
        <v>286</v>
      </c>
      <c r="B33" s="50" t="s">
        <v>285</v>
      </c>
      <c r="C33" s="51"/>
      <c r="D33" s="51"/>
      <c r="E33" s="117" t="e">
        <f t="shared" si="2"/>
        <v>#DIV/0!</v>
      </c>
    </row>
    <row r="34" spans="1:5" s="148" customFormat="1" ht="13.5" customHeight="1" hidden="1">
      <c r="A34" s="49" t="s">
        <v>294</v>
      </c>
      <c r="B34" s="50" t="s">
        <v>295</v>
      </c>
      <c r="C34" s="51"/>
      <c r="D34" s="51"/>
      <c r="E34" s="117" t="e">
        <f t="shared" si="2"/>
        <v>#DIV/0!</v>
      </c>
    </row>
    <row r="35" spans="1:5" s="148" customFormat="1" ht="13.5" customHeight="1" hidden="1">
      <c r="A35" s="49" t="s">
        <v>296</v>
      </c>
      <c r="B35" s="50" t="s">
        <v>297</v>
      </c>
      <c r="C35" s="51"/>
      <c r="D35" s="51"/>
      <c r="E35" s="117" t="e">
        <f t="shared" si="2"/>
        <v>#DIV/0!</v>
      </c>
    </row>
    <row r="36" spans="1:5" s="149" customFormat="1" ht="13.5" customHeight="1" hidden="1">
      <c r="A36" s="158" t="s">
        <v>264</v>
      </c>
      <c r="B36" s="53" t="s">
        <v>265</v>
      </c>
      <c r="C36" s="54">
        <f>C37</f>
        <v>0</v>
      </c>
      <c r="D36" s="54">
        <f>D37</f>
        <v>0</v>
      </c>
      <c r="E36" s="116" t="e">
        <f t="shared" si="2"/>
        <v>#DIV/0!</v>
      </c>
    </row>
    <row r="37" spans="1:5" s="148" customFormat="1" ht="16.5" customHeight="1" hidden="1">
      <c r="A37" s="103" t="s">
        <v>292</v>
      </c>
      <c r="B37" s="55" t="s">
        <v>266</v>
      </c>
      <c r="C37" s="56"/>
      <c r="D37" s="56"/>
      <c r="E37" s="117" t="e">
        <f t="shared" si="2"/>
        <v>#DIV/0!</v>
      </c>
    </row>
    <row r="38" spans="1:5" s="145" customFormat="1" ht="15.75">
      <c r="A38" s="72" t="s">
        <v>14</v>
      </c>
      <c r="B38" s="73" t="s">
        <v>217</v>
      </c>
      <c r="C38" s="74">
        <f>C39+C64</f>
        <v>35653</v>
      </c>
      <c r="D38" s="74">
        <f>D39+D64</f>
        <v>35660.1</v>
      </c>
      <c r="E38" s="115">
        <f t="shared" si="2"/>
        <v>100.01991417272038</v>
      </c>
    </row>
    <row r="39" spans="1:5" s="146" customFormat="1" ht="28.5">
      <c r="A39" s="92" t="s">
        <v>15</v>
      </c>
      <c r="B39" s="64" t="s">
        <v>218</v>
      </c>
      <c r="C39" s="65">
        <f>C40+C47+C56+C61</f>
        <v>35623</v>
      </c>
      <c r="D39" s="65">
        <f>D40+D47+D56+D61</f>
        <v>35623</v>
      </c>
      <c r="E39" s="116">
        <f t="shared" si="2"/>
        <v>100</v>
      </c>
    </row>
    <row r="40" spans="1:5" s="147" customFormat="1" ht="13.5">
      <c r="A40" s="93" t="s">
        <v>228</v>
      </c>
      <c r="B40" s="64" t="s">
        <v>232</v>
      </c>
      <c r="C40" s="65">
        <f>C41+C45+C43</f>
        <v>14632.4</v>
      </c>
      <c r="D40" s="65">
        <f>D41+D45+D43</f>
        <v>14632.4</v>
      </c>
      <c r="E40" s="116">
        <f t="shared" si="2"/>
        <v>100</v>
      </c>
    </row>
    <row r="41" spans="1:5" s="150" customFormat="1" ht="15" hidden="1">
      <c r="A41" s="94" t="s">
        <v>16</v>
      </c>
      <c r="B41" s="34" t="s">
        <v>233</v>
      </c>
      <c r="C41" s="35">
        <f>C42</f>
        <v>0</v>
      </c>
      <c r="D41" s="35">
        <f>D42</f>
        <v>0</v>
      </c>
      <c r="E41" s="118" t="e">
        <f t="shared" si="2"/>
        <v>#DIV/0!</v>
      </c>
    </row>
    <row r="42" spans="1:5" s="148" customFormat="1" ht="13.5" hidden="1">
      <c r="A42" s="95" t="s">
        <v>267</v>
      </c>
      <c r="B42" s="36" t="s">
        <v>234</v>
      </c>
      <c r="C42" s="37"/>
      <c r="D42" s="37"/>
      <c r="E42" s="117" t="e">
        <f aca="true" t="shared" si="3" ref="E42:E67">D42/C42*100</f>
        <v>#DIV/0!</v>
      </c>
    </row>
    <row r="43" spans="1:5" s="149" customFormat="1" ht="15">
      <c r="A43" s="94" t="s">
        <v>23</v>
      </c>
      <c r="B43" s="34" t="s">
        <v>235</v>
      </c>
      <c r="C43" s="35">
        <f>C44</f>
        <v>2789</v>
      </c>
      <c r="D43" s="35">
        <f>D44</f>
        <v>2789</v>
      </c>
      <c r="E43" s="119">
        <f t="shared" si="3"/>
        <v>100</v>
      </c>
    </row>
    <row r="44" spans="1:5" s="148" customFormat="1" ht="13.5">
      <c r="A44" s="95" t="s">
        <v>287</v>
      </c>
      <c r="B44" s="36" t="s">
        <v>236</v>
      </c>
      <c r="C44" s="37">
        <v>2789</v>
      </c>
      <c r="D44" s="37">
        <v>2789</v>
      </c>
      <c r="E44" s="117">
        <f t="shared" si="3"/>
        <v>100</v>
      </c>
    </row>
    <row r="45" spans="1:5" s="149" customFormat="1" ht="25.5">
      <c r="A45" s="130" t="s">
        <v>293</v>
      </c>
      <c r="B45" s="34" t="s">
        <v>245</v>
      </c>
      <c r="C45" s="35">
        <f>C46</f>
        <v>11843.4</v>
      </c>
      <c r="D45" s="35">
        <f>D46</f>
        <v>11843.4</v>
      </c>
      <c r="E45" s="119">
        <f t="shared" si="3"/>
        <v>100</v>
      </c>
    </row>
    <row r="46" spans="1:5" s="148" customFormat="1" ht="15.75" customHeight="1">
      <c r="A46" s="95" t="s">
        <v>246</v>
      </c>
      <c r="B46" s="36" t="s">
        <v>247</v>
      </c>
      <c r="C46" s="37">
        <v>11843.4</v>
      </c>
      <c r="D46" s="37">
        <v>11843.4</v>
      </c>
      <c r="E46" s="117">
        <f t="shared" si="3"/>
        <v>100</v>
      </c>
    </row>
    <row r="47" spans="1:5" s="146" customFormat="1" ht="15.75" customHeight="1">
      <c r="A47" s="66" t="s">
        <v>229</v>
      </c>
      <c r="B47" s="38" t="s">
        <v>237</v>
      </c>
      <c r="C47" s="39">
        <f>C50+C54+C48+C52</f>
        <v>15257.800000000001</v>
      </c>
      <c r="D47" s="39">
        <f>D50+D54+D48+D52</f>
        <v>15257.800000000001</v>
      </c>
      <c r="E47" s="116">
        <f t="shared" si="3"/>
        <v>100</v>
      </c>
    </row>
    <row r="48" spans="1:5" s="149" customFormat="1" ht="15">
      <c r="A48" s="96" t="s">
        <v>268</v>
      </c>
      <c r="B48" s="40" t="s">
        <v>269</v>
      </c>
      <c r="C48" s="41">
        <f>C49</f>
        <v>1479.6</v>
      </c>
      <c r="D48" s="41">
        <f>D49</f>
        <v>1479.6</v>
      </c>
      <c r="E48" s="119">
        <f t="shared" si="3"/>
        <v>100</v>
      </c>
    </row>
    <row r="49" spans="1:5" s="148" customFormat="1" ht="13.5">
      <c r="A49" s="105" t="s">
        <v>270</v>
      </c>
      <c r="B49" s="36" t="s">
        <v>271</v>
      </c>
      <c r="C49" s="37">
        <v>1479.6</v>
      </c>
      <c r="D49" s="37">
        <v>1479.6</v>
      </c>
      <c r="E49" s="117">
        <f t="shared" si="3"/>
        <v>100</v>
      </c>
    </row>
    <row r="50" spans="1:5" s="149" customFormat="1" ht="15" hidden="1">
      <c r="A50" s="96" t="s">
        <v>272</v>
      </c>
      <c r="B50" s="40" t="s">
        <v>273</v>
      </c>
      <c r="C50" s="41">
        <f>C51</f>
        <v>0</v>
      </c>
      <c r="D50" s="41">
        <f>D51</f>
        <v>0</v>
      </c>
      <c r="E50" s="119" t="e">
        <f t="shared" si="3"/>
        <v>#DIV/0!</v>
      </c>
    </row>
    <row r="51" spans="1:5" s="148" customFormat="1" ht="25.5" hidden="1">
      <c r="A51" s="105" t="s">
        <v>221</v>
      </c>
      <c r="B51" s="36" t="s">
        <v>274</v>
      </c>
      <c r="C51" s="37"/>
      <c r="D51" s="37"/>
      <c r="E51" s="117" t="e">
        <f t="shared" si="3"/>
        <v>#DIV/0!</v>
      </c>
    </row>
    <row r="52" spans="1:5" s="147" customFormat="1" ht="17.25" customHeight="1" hidden="1">
      <c r="A52" s="98" t="s">
        <v>272</v>
      </c>
      <c r="B52" s="40" t="s">
        <v>275</v>
      </c>
      <c r="C52" s="41">
        <f>C53</f>
        <v>0</v>
      </c>
      <c r="D52" s="41">
        <f>D53</f>
        <v>0</v>
      </c>
      <c r="E52" s="118" t="e">
        <f t="shared" si="3"/>
        <v>#DIV/0!</v>
      </c>
    </row>
    <row r="53" spans="1:5" s="147" customFormat="1" ht="24.75" customHeight="1" hidden="1">
      <c r="A53" s="105" t="s">
        <v>276</v>
      </c>
      <c r="B53" s="36" t="s">
        <v>277</v>
      </c>
      <c r="C53" s="37"/>
      <c r="D53" s="37"/>
      <c r="E53" s="120" t="e">
        <f t="shared" si="3"/>
        <v>#DIV/0!</v>
      </c>
    </row>
    <row r="54" spans="1:5" s="149" customFormat="1" ht="14.25" customHeight="1">
      <c r="A54" s="96" t="s">
        <v>17</v>
      </c>
      <c r="B54" s="40" t="s">
        <v>238</v>
      </c>
      <c r="C54" s="41">
        <f>C55</f>
        <v>13778.2</v>
      </c>
      <c r="D54" s="41">
        <f>D55</f>
        <v>13778.2</v>
      </c>
      <c r="E54" s="119">
        <f t="shared" si="3"/>
        <v>100</v>
      </c>
    </row>
    <row r="55" spans="1:5" s="148" customFormat="1" ht="13.5">
      <c r="A55" s="95" t="s">
        <v>195</v>
      </c>
      <c r="B55" s="36" t="s">
        <v>239</v>
      </c>
      <c r="C55" s="37">
        <v>13778.2</v>
      </c>
      <c r="D55" s="37">
        <v>13778.2</v>
      </c>
      <c r="E55" s="117">
        <f t="shared" si="3"/>
        <v>100</v>
      </c>
    </row>
    <row r="56" spans="1:5" s="146" customFormat="1" ht="15">
      <c r="A56" s="104" t="s">
        <v>230</v>
      </c>
      <c r="B56" s="38" t="s">
        <v>240</v>
      </c>
      <c r="C56" s="39">
        <f>C57+C59</f>
        <v>232.8</v>
      </c>
      <c r="D56" s="39">
        <f>D57+D59</f>
        <v>232.8</v>
      </c>
      <c r="E56" s="116">
        <f t="shared" si="3"/>
        <v>100</v>
      </c>
    </row>
    <row r="57" spans="1:5" s="149" customFormat="1" ht="15">
      <c r="A57" s="99" t="s">
        <v>18</v>
      </c>
      <c r="B57" s="40" t="s">
        <v>243</v>
      </c>
      <c r="C57" s="41">
        <f>C58</f>
        <v>69.5</v>
      </c>
      <c r="D57" s="41">
        <f>D58</f>
        <v>69.5</v>
      </c>
      <c r="E57" s="119">
        <f t="shared" si="3"/>
        <v>100</v>
      </c>
    </row>
    <row r="58" spans="1:5" s="148" customFormat="1" ht="13.5">
      <c r="A58" s="95" t="s">
        <v>197</v>
      </c>
      <c r="B58" s="36" t="s">
        <v>244</v>
      </c>
      <c r="C58" s="37">
        <v>69.5</v>
      </c>
      <c r="D58" s="37">
        <v>69.5</v>
      </c>
      <c r="E58" s="117">
        <f t="shared" si="3"/>
        <v>100</v>
      </c>
    </row>
    <row r="59" spans="1:5" s="149" customFormat="1" ht="25.5">
      <c r="A59" s="96" t="s">
        <v>278</v>
      </c>
      <c r="B59" s="40" t="s">
        <v>241</v>
      </c>
      <c r="C59" s="41">
        <f>C60</f>
        <v>163.3</v>
      </c>
      <c r="D59" s="41">
        <f>D60</f>
        <v>163.3</v>
      </c>
      <c r="E59" s="119">
        <f t="shared" si="3"/>
        <v>100</v>
      </c>
    </row>
    <row r="60" spans="1:5" s="148" customFormat="1" ht="26.25" customHeight="1">
      <c r="A60" s="95" t="s">
        <v>196</v>
      </c>
      <c r="B60" s="36" t="s">
        <v>242</v>
      </c>
      <c r="C60" s="37">
        <v>163.3</v>
      </c>
      <c r="D60" s="37">
        <v>163.3</v>
      </c>
      <c r="E60" s="117">
        <f t="shared" si="3"/>
        <v>100</v>
      </c>
    </row>
    <row r="61" spans="1:5" s="146" customFormat="1" ht="17.25" customHeight="1">
      <c r="A61" s="100" t="s">
        <v>248</v>
      </c>
      <c r="B61" s="38" t="s">
        <v>249</v>
      </c>
      <c r="C61" s="39">
        <f>C63</f>
        <v>5500</v>
      </c>
      <c r="D61" s="39">
        <f>D63</f>
        <v>5500</v>
      </c>
      <c r="E61" s="116">
        <f t="shared" si="3"/>
        <v>100</v>
      </c>
    </row>
    <row r="62" spans="1:5" s="149" customFormat="1" ht="15">
      <c r="A62" s="99" t="s">
        <v>250</v>
      </c>
      <c r="B62" s="40" t="s">
        <v>251</v>
      </c>
      <c r="C62" s="41">
        <f>C63</f>
        <v>5500</v>
      </c>
      <c r="D62" s="41">
        <f>D63</f>
        <v>5500</v>
      </c>
      <c r="E62" s="119">
        <f t="shared" si="3"/>
        <v>100</v>
      </c>
    </row>
    <row r="63" spans="1:5" s="148" customFormat="1" ht="13.5">
      <c r="A63" s="86" t="s">
        <v>252</v>
      </c>
      <c r="B63" s="36" t="s">
        <v>253</v>
      </c>
      <c r="C63" s="37">
        <v>5500</v>
      </c>
      <c r="D63" s="37">
        <v>5500</v>
      </c>
      <c r="E63" s="117">
        <f>D63/C63*100</f>
        <v>100</v>
      </c>
    </row>
    <row r="64" spans="1:5" s="146" customFormat="1" ht="15">
      <c r="A64" s="100" t="s">
        <v>222</v>
      </c>
      <c r="B64" s="38" t="s">
        <v>279</v>
      </c>
      <c r="C64" s="39">
        <f>C65</f>
        <v>30</v>
      </c>
      <c r="D64" s="39">
        <f>D65</f>
        <v>37.1</v>
      </c>
      <c r="E64" s="116">
        <f t="shared" si="3"/>
        <v>123.66666666666669</v>
      </c>
    </row>
    <row r="65" spans="1:5" s="148" customFormat="1" ht="19.5" customHeight="1">
      <c r="A65" s="86" t="s">
        <v>223</v>
      </c>
      <c r="B65" s="36" t="s">
        <v>280</v>
      </c>
      <c r="C65" s="37">
        <v>30</v>
      </c>
      <c r="D65" s="37">
        <v>37.1</v>
      </c>
      <c r="E65" s="117">
        <f>D65/C65*100</f>
        <v>123.66666666666669</v>
      </c>
    </row>
    <row r="66" spans="1:5" s="151" customFormat="1" ht="28.5" hidden="1">
      <c r="A66" s="10" t="s">
        <v>21</v>
      </c>
      <c r="B66" s="20" t="s">
        <v>290</v>
      </c>
      <c r="C66" s="28">
        <f>C67</f>
        <v>0</v>
      </c>
      <c r="D66" s="28">
        <f>D67</f>
        <v>0</v>
      </c>
      <c r="E66" s="116" t="e">
        <f t="shared" si="3"/>
        <v>#DIV/0!</v>
      </c>
    </row>
    <row r="67" spans="1:5" s="151" customFormat="1" ht="25.5" hidden="1">
      <c r="A67" s="106" t="s">
        <v>22</v>
      </c>
      <c r="B67" s="8" t="s">
        <v>289</v>
      </c>
      <c r="C67" s="29"/>
      <c r="D67" s="29"/>
      <c r="E67" s="117" t="e">
        <f t="shared" si="3"/>
        <v>#DIV/0!</v>
      </c>
    </row>
    <row r="68" spans="1:5" s="151" customFormat="1" ht="12.75" hidden="1">
      <c r="A68" s="106"/>
      <c r="B68" s="8" t="s">
        <v>312</v>
      </c>
      <c r="C68" s="29"/>
      <c r="D68" s="29"/>
      <c r="E68" s="117" t="e">
        <f>D68/C68*100</f>
        <v>#DIV/0!</v>
      </c>
    </row>
    <row r="69" spans="1:5" s="152" customFormat="1" ht="16.5">
      <c r="A69" s="88" t="s">
        <v>19</v>
      </c>
      <c r="B69" s="89"/>
      <c r="C69" s="90">
        <f>C7+C38</f>
        <v>39596</v>
      </c>
      <c r="D69" s="90">
        <f>D7+D38</f>
        <v>39611.9</v>
      </c>
      <c r="E69" s="121">
        <f>D69/C69*100</f>
        <v>100.04015557126984</v>
      </c>
    </row>
    <row r="70" spans="1:5" s="151" customFormat="1" ht="12.75" hidden="1">
      <c r="A70" s="9"/>
      <c r="B70" s="8"/>
      <c r="C70" s="29"/>
      <c r="D70" s="29"/>
      <c r="E70" s="117"/>
    </row>
    <row r="71" spans="1:5" s="151" customFormat="1" ht="12.75" hidden="1">
      <c r="A71" s="9"/>
      <c r="B71" s="8"/>
      <c r="C71" s="29"/>
      <c r="D71" s="29"/>
      <c r="E71" s="117"/>
    </row>
    <row r="72" spans="1:5" s="151" customFormat="1" ht="12.75" hidden="1">
      <c r="A72" s="9"/>
      <c r="B72" s="8"/>
      <c r="C72" s="29"/>
      <c r="D72" s="29"/>
      <c r="E72" s="117"/>
    </row>
    <row r="73" spans="1:5" s="147" customFormat="1" ht="20.25" customHeight="1">
      <c r="A73" s="108" t="s">
        <v>26</v>
      </c>
      <c r="B73" s="109"/>
      <c r="C73" s="110"/>
      <c r="D73" s="110"/>
      <c r="E73" s="121"/>
    </row>
    <row r="74" spans="1:5" s="147" customFormat="1" ht="14.25" customHeight="1">
      <c r="A74" s="131" t="s">
        <v>27</v>
      </c>
      <c r="B74" s="19" t="s">
        <v>28</v>
      </c>
      <c r="C74" s="23">
        <f>SUM(C75:C83)</f>
        <v>10846.999999999998</v>
      </c>
      <c r="D74" s="23">
        <f>SUM(D75:D83)</f>
        <v>11152.299999999997</v>
      </c>
      <c r="E74" s="116">
        <f aca="true" t="shared" si="4" ref="E74:E83">D74/C74*100</f>
        <v>102.81460311606895</v>
      </c>
    </row>
    <row r="75" spans="1:5" s="147" customFormat="1" ht="13.5">
      <c r="A75" s="132" t="s">
        <v>29</v>
      </c>
      <c r="B75" s="21" t="s">
        <v>30</v>
      </c>
      <c r="C75" s="30">
        <v>1427</v>
      </c>
      <c r="D75" s="30">
        <v>1427</v>
      </c>
      <c r="E75" s="117">
        <f t="shared" si="4"/>
        <v>100</v>
      </c>
    </row>
    <row r="76" spans="1:5" s="147" customFormat="1" ht="25.5">
      <c r="A76" s="132" t="s">
        <v>31</v>
      </c>
      <c r="B76" s="21" t="s">
        <v>32</v>
      </c>
      <c r="C76" s="30">
        <v>389.5</v>
      </c>
      <c r="D76" s="30">
        <v>389.5</v>
      </c>
      <c r="E76" s="117">
        <f t="shared" si="4"/>
        <v>100</v>
      </c>
    </row>
    <row r="77" spans="1:5" s="147" customFormat="1" ht="25.5">
      <c r="A77" s="132" t="s">
        <v>33</v>
      </c>
      <c r="B77" s="21" t="s">
        <v>34</v>
      </c>
      <c r="C77" s="30">
        <v>7225.1</v>
      </c>
      <c r="D77" s="30">
        <v>7530.4</v>
      </c>
      <c r="E77" s="117">
        <f t="shared" si="4"/>
        <v>104.22554705125187</v>
      </c>
    </row>
    <row r="78" spans="1:5" s="147" customFormat="1" ht="13.5" hidden="1">
      <c r="A78" s="132" t="s">
        <v>35</v>
      </c>
      <c r="B78" s="21" t="s">
        <v>36</v>
      </c>
      <c r="C78" s="30"/>
      <c r="D78" s="30"/>
      <c r="E78" s="117" t="e">
        <f t="shared" si="4"/>
        <v>#DIV/0!</v>
      </c>
    </row>
    <row r="79" spans="1:5" s="147" customFormat="1" ht="25.5">
      <c r="A79" s="132" t="s">
        <v>37</v>
      </c>
      <c r="B79" s="21" t="s">
        <v>38</v>
      </c>
      <c r="C79" s="30">
        <v>1349.8</v>
      </c>
      <c r="D79" s="30">
        <v>1349.8</v>
      </c>
      <c r="E79" s="117">
        <f t="shared" si="4"/>
        <v>100</v>
      </c>
    </row>
    <row r="80" spans="1:5" s="147" customFormat="1" ht="13.5">
      <c r="A80" s="132" t="s">
        <v>39</v>
      </c>
      <c r="B80" s="21" t="s">
        <v>40</v>
      </c>
      <c r="C80" s="30">
        <v>164.8</v>
      </c>
      <c r="D80" s="30">
        <v>164.8</v>
      </c>
      <c r="E80" s="117">
        <f t="shared" si="4"/>
        <v>100</v>
      </c>
    </row>
    <row r="81" spans="1:5" s="147" customFormat="1" ht="13.5">
      <c r="A81" s="132" t="s">
        <v>41</v>
      </c>
      <c r="B81" s="21" t="s">
        <v>42</v>
      </c>
      <c r="C81" s="30">
        <v>15</v>
      </c>
      <c r="D81" s="30">
        <v>15</v>
      </c>
      <c r="E81" s="117">
        <f t="shared" si="4"/>
        <v>100</v>
      </c>
    </row>
    <row r="82" spans="1:5" s="147" customFormat="1" ht="13.5" hidden="1">
      <c r="A82" s="132" t="s">
        <v>43</v>
      </c>
      <c r="B82" s="21" t="s">
        <v>44</v>
      </c>
      <c r="C82" s="30"/>
      <c r="D82" s="30"/>
      <c r="E82" s="117" t="e">
        <f t="shared" si="4"/>
        <v>#DIV/0!</v>
      </c>
    </row>
    <row r="83" spans="1:5" s="147" customFormat="1" ht="13.5">
      <c r="A83" s="132" t="s">
        <v>45</v>
      </c>
      <c r="B83" s="21" t="s">
        <v>46</v>
      </c>
      <c r="C83" s="30">
        <v>275.8</v>
      </c>
      <c r="D83" s="30">
        <v>275.8</v>
      </c>
      <c r="E83" s="117">
        <f t="shared" si="4"/>
        <v>100</v>
      </c>
    </row>
    <row r="84" spans="1:5" s="147" customFormat="1" ht="13.5">
      <c r="A84" s="131" t="s">
        <v>47</v>
      </c>
      <c r="B84" s="19" t="s">
        <v>48</v>
      </c>
      <c r="C84" s="23">
        <f>SUM(C85:C86)</f>
        <v>163.3</v>
      </c>
      <c r="D84" s="23">
        <f>SUM(D85:D86)</f>
        <v>16.3</v>
      </c>
      <c r="E84" s="116">
        <f aca="true" t="shared" si="5" ref="E84:E91">D84/C84*100</f>
        <v>9.98162890385793</v>
      </c>
    </row>
    <row r="85" spans="1:5" s="147" customFormat="1" ht="13.5">
      <c r="A85" s="132" t="s">
        <v>49</v>
      </c>
      <c r="B85" s="21" t="s">
        <v>50</v>
      </c>
      <c r="C85" s="33">
        <v>163.3</v>
      </c>
      <c r="D85" s="33">
        <v>16.3</v>
      </c>
      <c r="E85" s="117">
        <f t="shared" si="5"/>
        <v>9.98162890385793</v>
      </c>
    </row>
    <row r="86" spans="1:5" s="147" customFormat="1" ht="13.5" hidden="1">
      <c r="A86" s="133"/>
      <c r="B86" s="21" t="s">
        <v>51</v>
      </c>
      <c r="C86" s="30"/>
      <c r="D86" s="30"/>
      <c r="E86" s="117" t="e">
        <f t="shared" si="5"/>
        <v>#DIV/0!</v>
      </c>
    </row>
    <row r="87" spans="1:5" s="147" customFormat="1" ht="13.5">
      <c r="A87" s="131" t="s">
        <v>52</v>
      </c>
      <c r="B87" s="19" t="s">
        <v>53</v>
      </c>
      <c r="C87" s="23">
        <f>SUM(C88:C91)</f>
        <v>17.6</v>
      </c>
      <c r="D87" s="23">
        <f>SUM(D88:D91)</f>
        <v>17.6</v>
      </c>
      <c r="E87" s="116">
        <f t="shared" si="5"/>
        <v>100</v>
      </c>
    </row>
    <row r="88" spans="1:5" s="147" customFormat="1" ht="13.5" hidden="1">
      <c r="A88" s="132" t="s">
        <v>54</v>
      </c>
      <c r="B88" s="21" t="s">
        <v>55</v>
      </c>
      <c r="C88" s="30"/>
      <c r="D88" s="30"/>
      <c r="E88" s="122" t="e">
        <f t="shared" si="5"/>
        <v>#DIV/0!</v>
      </c>
    </row>
    <row r="89" spans="1:5" s="147" customFormat="1" ht="25.5">
      <c r="A89" s="132" t="s">
        <v>307</v>
      </c>
      <c r="B89" s="21" t="s">
        <v>56</v>
      </c>
      <c r="C89" s="30">
        <v>17.6</v>
      </c>
      <c r="D89" s="30">
        <v>17.6</v>
      </c>
      <c r="E89" s="122">
        <f t="shared" si="5"/>
        <v>100</v>
      </c>
    </row>
    <row r="90" spans="1:5" s="147" customFormat="1" ht="13.5" hidden="1">
      <c r="A90" s="133" t="s">
        <v>57</v>
      </c>
      <c r="B90" s="21" t="s">
        <v>58</v>
      </c>
      <c r="C90" s="30"/>
      <c r="D90" s="30"/>
      <c r="E90" s="122" t="e">
        <f t="shared" si="5"/>
        <v>#DIV/0!</v>
      </c>
    </row>
    <row r="91" spans="1:5" s="147" customFormat="1" ht="13.5" hidden="1">
      <c r="A91" s="132" t="s">
        <v>59</v>
      </c>
      <c r="B91" s="21" t="s">
        <v>60</v>
      </c>
      <c r="C91" s="33"/>
      <c r="D91" s="33"/>
      <c r="E91" s="117" t="e">
        <f t="shared" si="5"/>
        <v>#DIV/0!</v>
      </c>
    </row>
    <row r="92" spans="1:5" s="147" customFormat="1" ht="13.5">
      <c r="A92" s="131" t="s">
        <v>61</v>
      </c>
      <c r="B92" s="19" t="s">
        <v>62</v>
      </c>
      <c r="C92" s="23">
        <f>SUM(C93:C102)</f>
        <v>1737.5</v>
      </c>
      <c r="D92" s="23">
        <f>SUM(D93:D102)</f>
        <v>1737.5</v>
      </c>
      <c r="E92" s="116">
        <f aca="true" t="shared" si="6" ref="E92:E102">D92/C92*100</f>
        <v>100</v>
      </c>
    </row>
    <row r="93" spans="1:5" s="147" customFormat="1" ht="13.5">
      <c r="A93" s="132" t="s">
        <v>63</v>
      </c>
      <c r="B93" s="21" t="s">
        <v>64</v>
      </c>
      <c r="C93" s="33">
        <v>68.8</v>
      </c>
      <c r="D93" s="33">
        <v>68.8</v>
      </c>
      <c r="E93" s="117">
        <f t="shared" si="6"/>
        <v>100</v>
      </c>
    </row>
    <row r="94" spans="1:5" s="147" customFormat="1" ht="13.5" hidden="1">
      <c r="A94" s="133"/>
      <c r="B94" s="21" t="s">
        <v>65</v>
      </c>
      <c r="C94" s="33"/>
      <c r="D94" s="33"/>
      <c r="E94" s="117" t="e">
        <f t="shared" si="6"/>
        <v>#DIV/0!</v>
      </c>
    </row>
    <row r="95" spans="1:5" s="147" customFormat="1" ht="13.5" hidden="1">
      <c r="A95" s="133"/>
      <c r="B95" s="21" t="s">
        <v>66</v>
      </c>
      <c r="C95" s="33"/>
      <c r="D95" s="33"/>
      <c r="E95" s="117" t="e">
        <f t="shared" si="6"/>
        <v>#DIV/0!</v>
      </c>
    </row>
    <row r="96" spans="1:5" s="147" customFormat="1" ht="13.5" hidden="1">
      <c r="A96" s="133"/>
      <c r="B96" s="21" t="s">
        <v>67</v>
      </c>
      <c r="C96" s="30"/>
      <c r="D96" s="30"/>
      <c r="E96" s="117" t="e">
        <f t="shared" si="6"/>
        <v>#DIV/0!</v>
      </c>
    </row>
    <row r="97" spans="1:5" s="147" customFormat="1" ht="13.5" hidden="1">
      <c r="A97" s="133"/>
      <c r="B97" s="21" t="s">
        <v>68</v>
      </c>
      <c r="C97" s="30"/>
      <c r="D97" s="30"/>
      <c r="E97" s="117" t="e">
        <f t="shared" si="6"/>
        <v>#DIV/0!</v>
      </c>
    </row>
    <row r="98" spans="1:5" s="147" customFormat="1" ht="13.5" hidden="1">
      <c r="A98" s="133"/>
      <c r="B98" s="21" t="s">
        <v>69</v>
      </c>
      <c r="C98" s="30"/>
      <c r="D98" s="30"/>
      <c r="E98" s="117" t="e">
        <f t="shared" si="6"/>
        <v>#DIV/0!</v>
      </c>
    </row>
    <row r="99" spans="1:5" s="147" customFormat="1" ht="13.5">
      <c r="A99" s="132" t="s">
        <v>70</v>
      </c>
      <c r="B99" s="21" t="s">
        <v>71</v>
      </c>
      <c r="C99" s="33">
        <v>1035.3</v>
      </c>
      <c r="D99" s="33">
        <v>1035.3</v>
      </c>
      <c r="E99" s="117">
        <f t="shared" si="6"/>
        <v>100</v>
      </c>
    </row>
    <row r="100" spans="1:5" s="147" customFormat="1" ht="13.5" hidden="1">
      <c r="A100" s="133" t="s">
        <v>72</v>
      </c>
      <c r="B100" s="21" t="s">
        <v>73</v>
      </c>
      <c r="C100" s="33"/>
      <c r="D100" s="33"/>
      <c r="E100" s="117" t="e">
        <f t="shared" si="6"/>
        <v>#DIV/0!</v>
      </c>
    </row>
    <row r="101" spans="1:5" s="147" customFormat="1" ht="13.5" hidden="1">
      <c r="A101" s="133" t="s">
        <v>74</v>
      </c>
      <c r="B101" s="21" t="s">
        <v>75</v>
      </c>
      <c r="C101" s="33"/>
      <c r="D101" s="33"/>
      <c r="E101" s="117" t="e">
        <f t="shared" si="6"/>
        <v>#DIV/0!</v>
      </c>
    </row>
    <row r="102" spans="1:5" s="153" customFormat="1" ht="13.5">
      <c r="A102" s="134" t="s">
        <v>76</v>
      </c>
      <c r="B102" s="32" t="s">
        <v>77</v>
      </c>
      <c r="C102" s="33">
        <v>633.4</v>
      </c>
      <c r="D102" s="33">
        <v>633.4</v>
      </c>
      <c r="E102" s="117">
        <f t="shared" si="6"/>
        <v>100</v>
      </c>
    </row>
    <row r="103" spans="1:5" s="147" customFormat="1" ht="13.5">
      <c r="A103" s="131" t="s">
        <v>78</v>
      </c>
      <c r="B103" s="19" t="s">
        <v>79</v>
      </c>
      <c r="C103" s="23">
        <f>SUM(C104:C107)</f>
        <v>22110.8</v>
      </c>
      <c r="D103" s="23">
        <f>SUM(D104:D107)</f>
        <v>22110.8</v>
      </c>
      <c r="E103" s="116">
        <f>D103/C103*100</f>
        <v>100</v>
      </c>
    </row>
    <row r="104" spans="1:5" s="147" customFormat="1" ht="13.5" hidden="1">
      <c r="A104" s="132" t="s">
        <v>80</v>
      </c>
      <c r="B104" s="21" t="s">
        <v>81</v>
      </c>
      <c r="C104" s="30">
        <v>0</v>
      </c>
      <c r="D104" s="30"/>
      <c r="E104" s="123" t="e">
        <f>D104/C104*100</f>
        <v>#DIV/0!</v>
      </c>
    </row>
    <row r="105" spans="1:5" s="147" customFormat="1" ht="13.5">
      <c r="A105" s="132" t="s">
        <v>82</v>
      </c>
      <c r="B105" s="21" t="s">
        <v>83</v>
      </c>
      <c r="C105" s="33">
        <v>20468.2</v>
      </c>
      <c r="D105" s="33">
        <v>20468.2</v>
      </c>
      <c r="E105" s="117">
        <f>D105/C105*100</f>
        <v>100</v>
      </c>
    </row>
    <row r="106" spans="1:5" s="147" customFormat="1" ht="13.5">
      <c r="A106" s="132" t="s">
        <v>84</v>
      </c>
      <c r="B106" s="21" t="s">
        <v>85</v>
      </c>
      <c r="C106" s="33">
        <v>1642.6</v>
      </c>
      <c r="D106" s="33">
        <v>1642.6</v>
      </c>
      <c r="E106" s="117">
        <f>D106/C106*100</f>
        <v>100</v>
      </c>
    </row>
    <row r="107" spans="1:5" s="147" customFormat="1" ht="13.5" hidden="1">
      <c r="A107" s="133" t="s">
        <v>86</v>
      </c>
      <c r="B107" s="21" t="s">
        <v>87</v>
      </c>
      <c r="C107" s="30"/>
      <c r="D107" s="30"/>
      <c r="E107" s="124"/>
    </row>
    <row r="108" spans="1:5" s="147" customFormat="1" ht="13.5">
      <c r="A108" s="131" t="s">
        <v>88</v>
      </c>
      <c r="B108" s="19" t="s">
        <v>89</v>
      </c>
      <c r="C108" s="23">
        <f>SUM(C109:C110)</f>
        <v>50</v>
      </c>
      <c r="D108" s="23">
        <f>SUM(D109:D110)</f>
        <v>50</v>
      </c>
      <c r="E108" s="125">
        <f>D108/C108*100</f>
        <v>100</v>
      </c>
    </row>
    <row r="109" spans="1:5" s="147" customFormat="1" ht="13.5" hidden="1">
      <c r="A109" s="133" t="s">
        <v>90</v>
      </c>
      <c r="B109" s="21" t="s">
        <v>91</v>
      </c>
      <c r="C109" s="30"/>
      <c r="D109" s="30"/>
      <c r="E109" s="117" t="e">
        <f>D109/C109*100</f>
        <v>#DIV/0!</v>
      </c>
    </row>
    <row r="110" spans="1:5" s="147" customFormat="1" ht="13.5">
      <c r="A110" s="132" t="s">
        <v>92</v>
      </c>
      <c r="B110" s="21" t="s">
        <v>93</v>
      </c>
      <c r="C110" s="30">
        <v>50</v>
      </c>
      <c r="D110" s="30">
        <v>50</v>
      </c>
      <c r="E110" s="117">
        <f>D110/C110*100</f>
        <v>100</v>
      </c>
    </row>
    <row r="111" spans="1:5" s="147" customFormat="1" ht="13.5" hidden="1">
      <c r="A111" s="131" t="s">
        <v>94</v>
      </c>
      <c r="B111" s="19" t="s">
        <v>95</v>
      </c>
      <c r="C111" s="23">
        <f>SUM(C112:C118)</f>
        <v>0</v>
      </c>
      <c r="D111" s="23">
        <f>SUM(D112:D118)</f>
        <v>0</v>
      </c>
      <c r="E111" s="116" t="e">
        <f>D111/C111*100</f>
        <v>#DIV/0!</v>
      </c>
    </row>
    <row r="112" spans="1:5" s="147" customFormat="1" ht="13.5" hidden="1">
      <c r="A112" s="133" t="s">
        <v>96</v>
      </c>
      <c r="B112" s="21" t="s">
        <v>97</v>
      </c>
      <c r="C112" s="30"/>
      <c r="D112" s="30"/>
      <c r="E112" s="124"/>
    </row>
    <row r="113" spans="1:5" s="147" customFormat="1" ht="13.5" hidden="1">
      <c r="A113" s="133" t="s">
        <v>98</v>
      </c>
      <c r="B113" s="21" t="s">
        <v>99</v>
      </c>
      <c r="C113" s="30"/>
      <c r="D113" s="30"/>
      <c r="E113" s="124"/>
    </row>
    <row r="114" spans="1:5" s="147" customFormat="1" ht="13.5" hidden="1">
      <c r="A114" s="133" t="s">
        <v>100</v>
      </c>
      <c r="B114" s="21" t="s">
        <v>101</v>
      </c>
      <c r="C114" s="30"/>
      <c r="D114" s="30"/>
      <c r="E114" s="124"/>
    </row>
    <row r="115" spans="1:5" s="147" customFormat="1" ht="13.5" hidden="1">
      <c r="A115" s="133" t="s">
        <v>102</v>
      </c>
      <c r="B115" s="21" t="s">
        <v>103</v>
      </c>
      <c r="C115" s="30"/>
      <c r="D115" s="30"/>
      <c r="E115" s="124"/>
    </row>
    <row r="116" spans="1:5" s="147" customFormat="1" ht="13.5" hidden="1">
      <c r="A116" s="132" t="s">
        <v>104</v>
      </c>
      <c r="B116" s="21" t="s">
        <v>105</v>
      </c>
      <c r="C116" s="33"/>
      <c r="D116" s="33"/>
      <c r="E116" s="117" t="e">
        <f aca="true" t="shared" si="7" ref="E116:E121">D116/C116*100</f>
        <v>#DIV/0!</v>
      </c>
    </row>
    <row r="117" spans="1:5" s="147" customFormat="1" ht="13.5" hidden="1">
      <c r="A117" s="132" t="s">
        <v>106</v>
      </c>
      <c r="B117" s="21" t="s">
        <v>107</v>
      </c>
      <c r="C117" s="30"/>
      <c r="D117" s="30"/>
      <c r="E117" s="117" t="e">
        <f t="shared" si="7"/>
        <v>#DIV/0!</v>
      </c>
    </row>
    <row r="118" spans="1:5" s="147" customFormat="1" ht="13.5" hidden="1">
      <c r="A118" s="133" t="s">
        <v>108</v>
      </c>
      <c r="B118" s="21" t="s">
        <v>109</v>
      </c>
      <c r="C118" s="30"/>
      <c r="D118" s="30"/>
      <c r="E118" s="117" t="e">
        <f t="shared" si="7"/>
        <v>#DIV/0!</v>
      </c>
    </row>
    <row r="119" spans="1:5" s="147" customFormat="1" ht="13.5">
      <c r="A119" s="131" t="s">
        <v>198</v>
      </c>
      <c r="B119" s="19" t="s">
        <v>110</v>
      </c>
      <c r="C119" s="23">
        <f>SUM(C120:C121)</f>
        <v>4790</v>
      </c>
      <c r="D119" s="23">
        <f>SUM(D120:D121)</f>
        <v>4790</v>
      </c>
      <c r="E119" s="116">
        <f t="shared" si="7"/>
        <v>100</v>
      </c>
    </row>
    <row r="120" spans="1:5" s="147" customFormat="1" ht="13.5">
      <c r="A120" s="132" t="s">
        <v>111</v>
      </c>
      <c r="B120" s="21" t="s">
        <v>112</v>
      </c>
      <c r="C120" s="33">
        <v>4790</v>
      </c>
      <c r="D120" s="33">
        <v>4790</v>
      </c>
      <c r="E120" s="117">
        <f t="shared" si="7"/>
        <v>100</v>
      </c>
    </row>
    <row r="121" spans="1:5" s="147" customFormat="1" ht="13.5" hidden="1">
      <c r="A121" s="132" t="s">
        <v>113</v>
      </c>
      <c r="B121" s="21" t="s">
        <v>114</v>
      </c>
      <c r="C121" s="30"/>
      <c r="D121" s="30"/>
      <c r="E121" s="123" t="e">
        <f t="shared" si="7"/>
        <v>#DIV/0!</v>
      </c>
    </row>
    <row r="122" spans="1:5" s="147" customFormat="1" ht="13.5" hidden="1">
      <c r="A122" s="135" t="s">
        <v>115</v>
      </c>
      <c r="B122" s="22" t="s">
        <v>116</v>
      </c>
      <c r="C122" s="24">
        <f>SUM(C123:C129)</f>
        <v>0</v>
      </c>
      <c r="D122" s="24">
        <f>SUM(D123:D129)</f>
        <v>0</v>
      </c>
      <c r="E122" s="126"/>
    </row>
    <row r="123" spans="1:5" s="147" customFormat="1" ht="13.5" hidden="1">
      <c r="A123" s="133" t="s">
        <v>117</v>
      </c>
      <c r="B123" s="21" t="s">
        <v>118</v>
      </c>
      <c r="C123" s="30"/>
      <c r="D123" s="30"/>
      <c r="E123" s="124"/>
    </row>
    <row r="124" spans="1:5" s="147" customFormat="1" ht="13.5" hidden="1">
      <c r="A124" s="133" t="s">
        <v>119</v>
      </c>
      <c r="B124" s="21" t="s">
        <v>120</v>
      </c>
      <c r="C124" s="30"/>
      <c r="D124" s="30"/>
      <c r="E124" s="124"/>
    </row>
    <row r="125" spans="1:5" s="147" customFormat="1" ht="13.5" hidden="1">
      <c r="A125" s="133" t="s">
        <v>121</v>
      </c>
      <c r="B125" s="21" t="s">
        <v>122</v>
      </c>
      <c r="C125" s="30"/>
      <c r="D125" s="30"/>
      <c r="E125" s="124"/>
    </row>
    <row r="126" spans="1:5" s="147" customFormat="1" ht="13.5" hidden="1">
      <c r="A126" s="133" t="s">
        <v>123</v>
      </c>
      <c r="B126" s="21" t="s">
        <v>124</v>
      </c>
      <c r="C126" s="30"/>
      <c r="D126" s="30"/>
      <c r="E126" s="124"/>
    </row>
    <row r="127" spans="1:5" s="147" customFormat="1" ht="13.5" hidden="1">
      <c r="A127" s="133" t="s">
        <v>125</v>
      </c>
      <c r="B127" s="21" t="s">
        <v>126</v>
      </c>
      <c r="C127" s="30"/>
      <c r="D127" s="30"/>
      <c r="E127" s="124"/>
    </row>
    <row r="128" spans="1:5" s="147" customFormat="1" ht="13.5" hidden="1">
      <c r="A128" s="133" t="s">
        <v>127</v>
      </c>
      <c r="B128" s="21" t="s">
        <v>128</v>
      </c>
      <c r="C128" s="30"/>
      <c r="D128" s="30"/>
      <c r="E128" s="124"/>
    </row>
    <row r="129" spans="1:5" s="147" customFormat="1" ht="13.5" hidden="1">
      <c r="A129" s="133" t="s">
        <v>129</v>
      </c>
      <c r="B129" s="21" t="s">
        <v>130</v>
      </c>
      <c r="C129" s="30"/>
      <c r="D129" s="30"/>
      <c r="E129" s="124"/>
    </row>
    <row r="130" spans="1:5" s="147" customFormat="1" ht="13.5">
      <c r="A130" s="131" t="s">
        <v>131</v>
      </c>
      <c r="B130" s="19" t="s">
        <v>132</v>
      </c>
      <c r="C130" s="23">
        <f>SUM(C131:C135)</f>
        <v>292.8</v>
      </c>
      <c r="D130" s="23">
        <f>SUM(D131:D135)</f>
        <v>292.8</v>
      </c>
      <c r="E130" s="127">
        <f aca="true" t="shared" si="8" ref="E130:E145">D130/C130*100</f>
        <v>100</v>
      </c>
    </row>
    <row r="131" spans="1:5" s="147" customFormat="1" ht="13.5">
      <c r="A131" s="132" t="s">
        <v>133</v>
      </c>
      <c r="B131" s="21" t="s">
        <v>134</v>
      </c>
      <c r="C131" s="30">
        <v>292.8</v>
      </c>
      <c r="D131" s="30">
        <v>292.8</v>
      </c>
      <c r="E131" s="123">
        <f t="shared" si="8"/>
        <v>100</v>
      </c>
    </row>
    <row r="132" spans="1:5" s="147" customFormat="1" ht="13.5" hidden="1">
      <c r="A132" s="132" t="s">
        <v>135</v>
      </c>
      <c r="B132" s="21" t="s">
        <v>136</v>
      </c>
      <c r="C132" s="30"/>
      <c r="D132" s="30"/>
      <c r="E132" s="123" t="e">
        <f t="shared" si="8"/>
        <v>#DIV/0!</v>
      </c>
    </row>
    <row r="133" spans="1:5" s="147" customFormat="1" ht="13.5" hidden="1">
      <c r="A133" s="132" t="s">
        <v>137</v>
      </c>
      <c r="B133" s="21" t="s">
        <v>138</v>
      </c>
      <c r="C133" s="30"/>
      <c r="D133" s="30"/>
      <c r="E133" s="123" t="e">
        <f t="shared" si="8"/>
        <v>#DIV/0!</v>
      </c>
    </row>
    <row r="134" spans="1:5" s="147" customFormat="1" ht="13.5" hidden="1">
      <c r="A134" s="132" t="s">
        <v>139</v>
      </c>
      <c r="B134" s="21" t="s">
        <v>140</v>
      </c>
      <c r="C134" s="30"/>
      <c r="D134" s="30"/>
      <c r="E134" s="123" t="e">
        <f t="shared" si="8"/>
        <v>#DIV/0!</v>
      </c>
    </row>
    <row r="135" spans="1:5" s="147" customFormat="1" ht="13.5" hidden="1">
      <c r="A135" s="132" t="s">
        <v>141</v>
      </c>
      <c r="B135" s="21" t="s">
        <v>142</v>
      </c>
      <c r="C135" s="30"/>
      <c r="D135" s="30"/>
      <c r="E135" s="123" t="e">
        <f t="shared" si="8"/>
        <v>#DIV/0!</v>
      </c>
    </row>
    <row r="136" spans="1:5" s="147" customFormat="1" ht="13.5" hidden="1">
      <c r="A136" s="131" t="s">
        <v>143</v>
      </c>
      <c r="B136" s="19" t="s">
        <v>144</v>
      </c>
      <c r="C136" s="23">
        <f>SUM(C137:C140)</f>
        <v>0</v>
      </c>
      <c r="D136" s="23">
        <f>SUM(D137:D140)</f>
        <v>0</v>
      </c>
      <c r="E136" s="125" t="e">
        <f t="shared" si="8"/>
        <v>#DIV/0!</v>
      </c>
    </row>
    <row r="137" spans="1:5" s="147" customFormat="1" ht="13.5" hidden="1">
      <c r="A137" s="132" t="s">
        <v>145</v>
      </c>
      <c r="B137" s="21" t="s">
        <v>146</v>
      </c>
      <c r="C137" s="30"/>
      <c r="D137" s="30"/>
      <c r="E137" s="123" t="e">
        <f t="shared" si="8"/>
        <v>#DIV/0!</v>
      </c>
    </row>
    <row r="138" spans="1:5" s="147" customFormat="1" ht="13.5" hidden="1">
      <c r="A138" s="132" t="s">
        <v>147</v>
      </c>
      <c r="B138" s="21" t="s">
        <v>148</v>
      </c>
      <c r="C138" s="30"/>
      <c r="D138" s="30"/>
      <c r="E138" s="123" t="e">
        <f t="shared" si="8"/>
        <v>#DIV/0!</v>
      </c>
    </row>
    <row r="139" spans="1:5" s="147" customFormat="1" ht="13.5" hidden="1">
      <c r="A139" s="132" t="s">
        <v>149</v>
      </c>
      <c r="B139" s="21" t="s">
        <v>150</v>
      </c>
      <c r="C139" s="30"/>
      <c r="D139" s="30"/>
      <c r="E139" s="123" t="e">
        <f t="shared" si="8"/>
        <v>#DIV/0!</v>
      </c>
    </row>
    <row r="140" spans="1:5" s="147" customFormat="1" ht="13.5" hidden="1">
      <c r="A140" s="132" t="s">
        <v>151</v>
      </c>
      <c r="B140" s="21" t="s">
        <v>152</v>
      </c>
      <c r="C140" s="30"/>
      <c r="D140" s="30"/>
      <c r="E140" s="122" t="e">
        <f t="shared" si="8"/>
        <v>#DIV/0!</v>
      </c>
    </row>
    <row r="141" spans="1:5" s="147" customFormat="1" ht="13.5" hidden="1">
      <c r="A141" s="136" t="s">
        <v>153</v>
      </c>
      <c r="B141" s="19" t="s">
        <v>154</v>
      </c>
      <c r="C141" s="23">
        <f>SUM(C142:C143)</f>
        <v>0</v>
      </c>
      <c r="D141" s="23">
        <f>SUM(D142:D143)</f>
        <v>0</v>
      </c>
      <c r="E141" s="125" t="e">
        <f t="shared" si="8"/>
        <v>#DIV/0!</v>
      </c>
    </row>
    <row r="142" spans="1:5" s="147" customFormat="1" ht="13.5" hidden="1">
      <c r="A142" s="133" t="s">
        <v>155</v>
      </c>
      <c r="B142" s="21" t="s">
        <v>156</v>
      </c>
      <c r="C142" s="30"/>
      <c r="D142" s="30"/>
      <c r="E142" s="122" t="e">
        <f t="shared" si="8"/>
        <v>#DIV/0!</v>
      </c>
    </row>
    <row r="143" spans="1:5" s="147" customFormat="1" ht="13.5" hidden="1">
      <c r="A143" s="133" t="s">
        <v>157</v>
      </c>
      <c r="B143" s="21" t="s">
        <v>158</v>
      </c>
      <c r="C143" s="30"/>
      <c r="D143" s="30"/>
      <c r="E143" s="122" t="e">
        <f t="shared" si="8"/>
        <v>#DIV/0!</v>
      </c>
    </row>
    <row r="144" spans="1:5" s="147" customFormat="1" ht="13.5">
      <c r="A144" s="131" t="s">
        <v>281</v>
      </c>
      <c r="B144" s="19" t="s">
        <v>159</v>
      </c>
      <c r="C144" s="23">
        <f>SUM(C145)</f>
        <v>0.8</v>
      </c>
      <c r="D144" s="23">
        <f>SUM(D145)</f>
        <v>0.8</v>
      </c>
      <c r="E144" s="116">
        <f t="shared" si="8"/>
        <v>100</v>
      </c>
    </row>
    <row r="145" spans="1:5" s="147" customFormat="1" ht="13.5">
      <c r="A145" s="132" t="s">
        <v>282</v>
      </c>
      <c r="B145" s="21" t="s">
        <v>160</v>
      </c>
      <c r="C145" s="33">
        <v>0.8</v>
      </c>
      <c r="D145" s="33">
        <v>0.8</v>
      </c>
      <c r="E145" s="117">
        <f t="shared" si="8"/>
        <v>100</v>
      </c>
    </row>
    <row r="146" spans="1:5" s="147" customFormat="1" ht="25.5" hidden="1">
      <c r="A146" s="135" t="s">
        <v>161</v>
      </c>
      <c r="B146" s="22" t="s">
        <v>162</v>
      </c>
      <c r="C146" s="12">
        <f>SUM(C147:C149)</f>
        <v>0</v>
      </c>
      <c r="D146" s="12">
        <f>SUM(D147:D149)</f>
        <v>0</v>
      </c>
      <c r="E146" s="128"/>
    </row>
    <row r="147" spans="1:5" s="147" customFormat="1" ht="13.5" hidden="1">
      <c r="A147" s="133" t="s">
        <v>163</v>
      </c>
      <c r="B147" s="21" t="s">
        <v>164</v>
      </c>
      <c r="C147" s="11"/>
      <c r="D147" s="11"/>
      <c r="E147" s="129"/>
    </row>
    <row r="148" spans="1:5" s="147" customFormat="1" ht="13.5" hidden="1">
      <c r="A148" s="133" t="s">
        <v>165</v>
      </c>
      <c r="B148" s="21" t="s">
        <v>166</v>
      </c>
      <c r="C148" s="11"/>
      <c r="D148" s="11"/>
      <c r="E148" s="129"/>
    </row>
    <row r="149" spans="1:5" s="147" customFormat="1" ht="13.5" hidden="1">
      <c r="A149" s="133" t="s">
        <v>167</v>
      </c>
      <c r="B149" s="21" t="s">
        <v>168</v>
      </c>
      <c r="C149" s="11"/>
      <c r="D149" s="11"/>
      <c r="E149" s="129"/>
    </row>
    <row r="150" spans="1:6" s="147" customFormat="1" ht="15.75">
      <c r="A150" s="111" t="s">
        <v>169</v>
      </c>
      <c r="B150" s="109" t="s">
        <v>170</v>
      </c>
      <c r="C150" s="112">
        <f>C74+C84+C87+C92+C103+C108+C111+C119+C122+C130+C136+C141+C144+C146</f>
        <v>40009.8</v>
      </c>
      <c r="D150" s="112">
        <f>D74+D84+D87+D92+D103+D108+D111+D119+D122+D130+D136+D141+D144+D146</f>
        <v>40168.100000000006</v>
      </c>
      <c r="E150" s="113">
        <f>D150/C150*100</f>
        <v>100.3956530649991</v>
      </c>
      <c r="F150" s="154"/>
    </row>
    <row r="151" spans="1:6" s="147" customFormat="1" ht="15.75">
      <c r="A151" s="111" t="s">
        <v>171</v>
      </c>
      <c r="B151" s="137"/>
      <c r="C151" s="112">
        <f>C69-C150</f>
        <v>-413.8000000000029</v>
      </c>
      <c r="D151" s="112">
        <f>D69-D150</f>
        <v>-556.2000000000044</v>
      </c>
      <c r="E151" s="113">
        <f>IF(C151=0,"",(D151/C151*100))</f>
        <v>134.41275978733697</v>
      </c>
      <c r="F151" s="156">
        <f>D152+D151</f>
        <v>-7.275957614183426E-12</v>
      </c>
    </row>
    <row r="152" spans="1:6" s="147" customFormat="1" ht="13.5">
      <c r="A152" s="138" t="s">
        <v>172</v>
      </c>
      <c r="B152" s="13" t="s">
        <v>173</v>
      </c>
      <c r="C152" s="31">
        <f>C153+C155+C160+C165+C170</f>
        <v>413.8000000000044</v>
      </c>
      <c r="D152" s="31">
        <f>D153+D155+D160+D165+D170</f>
        <v>556.1999999999971</v>
      </c>
      <c r="E152" s="125">
        <f aca="true" t="shared" si="9" ref="E152:E169">IF(C152=0,"",(D152/C152*100))</f>
        <v>134.41275978733475</v>
      </c>
      <c r="F152" s="155"/>
    </row>
    <row r="153" spans="1:5" s="147" customFormat="1" ht="51" hidden="1">
      <c r="A153" s="139" t="s">
        <v>174</v>
      </c>
      <c r="B153" s="14" t="s">
        <v>175</v>
      </c>
      <c r="C153" s="24">
        <f>C154</f>
        <v>0</v>
      </c>
      <c r="D153" s="24">
        <f>D154</f>
        <v>0</v>
      </c>
      <c r="E153" s="140">
        <f t="shared" si="9"/>
      </c>
    </row>
    <row r="154" spans="1:5" s="147" customFormat="1" ht="25.5" hidden="1">
      <c r="A154" s="141" t="s">
        <v>176</v>
      </c>
      <c r="B154" s="15" t="s">
        <v>177</v>
      </c>
      <c r="C154" s="25"/>
      <c r="D154" s="25"/>
      <c r="E154" s="122">
        <f t="shared" si="9"/>
      </c>
    </row>
    <row r="155" spans="1:5" s="147" customFormat="1" ht="13.5">
      <c r="A155" s="142" t="s">
        <v>178</v>
      </c>
      <c r="B155" s="16" t="s">
        <v>219</v>
      </c>
      <c r="C155" s="24">
        <f>C156+C158+C157+C159</f>
        <v>130.6</v>
      </c>
      <c r="D155" s="24">
        <f>D156+D158+D157+D159</f>
        <v>0</v>
      </c>
      <c r="E155" s="140">
        <f t="shared" si="9"/>
        <v>0</v>
      </c>
    </row>
    <row r="156" spans="1:5" s="147" customFormat="1" ht="13.5" hidden="1">
      <c r="A156" s="141" t="s">
        <v>179</v>
      </c>
      <c r="B156" s="17" t="s">
        <v>301</v>
      </c>
      <c r="C156" s="26"/>
      <c r="D156" s="26"/>
      <c r="E156" s="122">
        <f t="shared" si="9"/>
      </c>
    </row>
    <row r="157" spans="1:5" s="147" customFormat="1" ht="13.5">
      <c r="A157" s="107" t="s">
        <v>302</v>
      </c>
      <c r="B157" s="17" t="s">
        <v>180</v>
      </c>
      <c r="C157" s="26">
        <v>130.6</v>
      </c>
      <c r="D157" s="26"/>
      <c r="E157" s="122">
        <f t="shared" si="9"/>
        <v>0</v>
      </c>
    </row>
    <row r="158" spans="1:5" s="147" customFormat="1" ht="13.5" hidden="1">
      <c r="A158" s="143" t="s">
        <v>181</v>
      </c>
      <c r="B158" s="15" t="s">
        <v>182</v>
      </c>
      <c r="C158" s="26"/>
      <c r="D158" s="26"/>
      <c r="E158" s="122">
        <f t="shared" si="9"/>
      </c>
    </row>
    <row r="159" spans="1:5" s="147" customFormat="1" ht="13.5" hidden="1">
      <c r="A159" s="143" t="s">
        <v>303</v>
      </c>
      <c r="B159" s="15" t="s">
        <v>183</v>
      </c>
      <c r="C159" s="26"/>
      <c r="D159" s="26"/>
      <c r="E159" s="122">
        <f t="shared" si="9"/>
      </c>
    </row>
    <row r="160" spans="1:5" s="147" customFormat="1" ht="14.25" customHeight="1">
      <c r="A160" s="142" t="s">
        <v>304</v>
      </c>
      <c r="B160" s="16" t="s">
        <v>220</v>
      </c>
      <c r="C160" s="24">
        <f>C161+C163+C164+C162</f>
        <v>-273</v>
      </c>
      <c r="D160" s="24">
        <f>D161+D163+D164+D162</f>
        <v>-273</v>
      </c>
      <c r="E160" s="140">
        <v>0</v>
      </c>
    </row>
    <row r="161" spans="1:5" s="147" customFormat="1" ht="25.5" hidden="1">
      <c r="A161" s="141" t="s">
        <v>184</v>
      </c>
      <c r="B161" s="17" t="s">
        <v>185</v>
      </c>
      <c r="C161" s="25"/>
      <c r="D161" s="25"/>
      <c r="E161" s="122">
        <f t="shared" si="9"/>
      </c>
    </row>
    <row r="162" spans="1:5" s="147" customFormat="1" ht="25.5" hidden="1">
      <c r="A162" s="141" t="s">
        <v>305</v>
      </c>
      <c r="B162" s="17" t="s">
        <v>186</v>
      </c>
      <c r="C162" s="25"/>
      <c r="D162" s="25"/>
      <c r="E162" s="122">
        <f t="shared" si="9"/>
      </c>
    </row>
    <row r="163" spans="1:5" s="147" customFormat="1" ht="26.25" customHeight="1" hidden="1">
      <c r="A163" s="107" t="s">
        <v>201</v>
      </c>
      <c r="B163" s="17" t="s">
        <v>300</v>
      </c>
      <c r="C163" s="26"/>
      <c r="D163" s="26"/>
      <c r="E163" s="122">
        <v>0</v>
      </c>
    </row>
    <row r="164" spans="1:5" s="147" customFormat="1" ht="25.5">
      <c r="A164" s="141" t="s">
        <v>306</v>
      </c>
      <c r="B164" s="17" t="s">
        <v>187</v>
      </c>
      <c r="C164" s="26">
        <v>-273</v>
      </c>
      <c r="D164" s="26">
        <v>-273</v>
      </c>
      <c r="E164" s="122">
        <v>0</v>
      </c>
    </row>
    <row r="165" spans="1:6" s="147" customFormat="1" ht="13.5">
      <c r="A165" s="142" t="s">
        <v>188</v>
      </c>
      <c r="B165" s="16" t="s">
        <v>189</v>
      </c>
      <c r="C165" s="27">
        <f>C167+C169</f>
        <v>556.2000000000044</v>
      </c>
      <c r="D165" s="27">
        <f>D167+D169</f>
        <v>556.1999999999971</v>
      </c>
      <c r="E165" s="140">
        <f t="shared" si="9"/>
        <v>99.99999999999869</v>
      </c>
      <c r="F165" s="154">
        <f>C165-D165</f>
        <v>7.275957614183426E-12</v>
      </c>
    </row>
    <row r="166" spans="1:5" s="147" customFormat="1" ht="13.5" hidden="1">
      <c r="A166" s="141" t="s">
        <v>190</v>
      </c>
      <c r="B166" s="17" t="s">
        <v>191</v>
      </c>
      <c r="C166" s="26"/>
      <c r="D166" s="26"/>
      <c r="E166" s="122">
        <f t="shared" si="9"/>
      </c>
    </row>
    <row r="167" spans="1:5" s="147" customFormat="1" ht="13.5">
      <c r="A167" s="107" t="s">
        <v>199</v>
      </c>
      <c r="B167" s="17" t="s">
        <v>192</v>
      </c>
      <c r="C167" s="25">
        <v>-39726.6</v>
      </c>
      <c r="D167" s="25">
        <v>-39611.9</v>
      </c>
      <c r="E167" s="122">
        <f t="shared" si="9"/>
        <v>99.71127657539282</v>
      </c>
    </row>
    <row r="168" spans="1:5" s="147" customFormat="1" ht="13.5" hidden="1">
      <c r="A168" s="18" t="s">
        <v>200</v>
      </c>
      <c r="B168" s="17" t="s">
        <v>193</v>
      </c>
      <c r="C168" s="25"/>
      <c r="D168" s="25"/>
      <c r="E168" s="122">
        <f t="shared" si="9"/>
      </c>
    </row>
    <row r="169" spans="1:5" s="147" customFormat="1" ht="13.5">
      <c r="A169" s="107" t="s">
        <v>200</v>
      </c>
      <c r="B169" s="17" t="s">
        <v>194</v>
      </c>
      <c r="C169" s="25">
        <v>40282.8</v>
      </c>
      <c r="D169" s="25">
        <v>40168.1</v>
      </c>
      <c r="E169" s="122">
        <f t="shared" si="9"/>
        <v>99.71526308995401</v>
      </c>
    </row>
    <row r="170" s="147" customFormat="1" ht="13.5">
      <c r="D170" s="147">
        <v>273</v>
      </c>
    </row>
    <row r="171" s="147" customFormat="1" ht="13.5"/>
  </sheetData>
  <sheetProtection/>
  <mergeCells count="6">
    <mergeCell ref="D5:D6"/>
    <mergeCell ref="E5:E6"/>
    <mergeCell ref="A2:E2"/>
    <mergeCell ref="A5:A6"/>
    <mergeCell ref="C5:C6"/>
    <mergeCell ref="B5:B6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5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Садовая</cp:lastModifiedBy>
  <cp:lastPrinted>2020-11-11T06:48:38Z</cp:lastPrinted>
  <dcterms:created xsi:type="dcterms:W3CDTF">1996-10-08T23:32:33Z</dcterms:created>
  <dcterms:modified xsi:type="dcterms:W3CDTF">2021-11-09T07:31:34Z</dcterms:modified>
  <cp:category/>
  <cp:version/>
  <cp:contentType/>
  <cp:contentStatus/>
</cp:coreProperties>
</file>