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1"/>
  </bookViews>
  <sheets>
    <sheet name="2016" sheetId="1" r:id="rId1"/>
    <sheet name="2017" sheetId="2" r:id="rId2"/>
  </sheets>
  <definedNames>
    <definedName name="_xlnm.Print_Titles" localSheetId="0">'2016'!$5:$5</definedName>
    <definedName name="_xlnm.Print_Titles" localSheetId="1">'2017'!$7:$7</definedName>
    <definedName name="_xlnm.Print_Area" localSheetId="0">'2016'!$A$1:$O$289</definedName>
    <definedName name="_xlnm.Print_Area" localSheetId="1">'2017'!$A$1:$O$291</definedName>
  </definedNames>
  <calcPr fullCalcOnLoad="1"/>
</workbook>
</file>

<file path=xl/sharedStrings.xml><?xml version="1.0" encoding="utf-8"?>
<sst xmlns="http://schemas.openxmlformats.org/spreadsheetml/2006/main" count="1098" uniqueCount="145">
  <si>
    <t>01.00</t>
  </si>
  <si>
    <t>заработная плата</t>
  </si>
  <si>
    <t>прочие выплаты</t>
  </si>
  <si>
    <t>начисления на выплаты по оплате труда</t>
  </si>
  <si>
    <t>оплата работ,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</si>
  <si>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</si>
  <si>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</si>
  <si>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</si>
  <si>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</si>
  <si>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</si>
  <si>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</si>
  <si>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</si>
  <si>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</si>
  <si>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</si>
  <si>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</si>
  <si>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01.02</t>
  </si>
  <si>
    <t>итого:</t>
  </si>
  <si>
    <t>итог:</t>
  </si>
  <si>
    <t>01.03</t>
  </si>
  <si>
    <t>01.04</t>
  </si>
  <si>
    <t>02.03</t>
  </si>
  <si>
    <t>01.11</t>
  </si>
  <si>
    <t>резервные фонды</t>
  </si>
  <si>
    <t>др. общегосударственные расходы</t>
  </si>
  <si>
    <t>итого по разделу 01</t>
  </si>
  <si>
    <t>итого по разделу 02</t>
  </si>
  <si>
    <t>оплата труда и нач-я на выплаты по оплате труда</t>
  </si>
  <si>
    <t>итого по разделу 05</t>
  </si>
  <si>
    <t>05.03</t>
  </si>
  <si>
    <t>итого по разделу 11</t>
  </si>
  <si>
    <t>290</t>
  </si>
  <si>
    <t>07.07</t>
  </si>
  <si>
    <t>итого по разделу 07</t>
  </si>
  <si>
    <t>перечисления другим бюджетам бюджетной системы РФ</t>
  </si>
  <si>
    <t>10.03</t>
  </si>
  <si>
    <t>226</t>
  </si>
  <si>
    <t>итого по разделу 10</t>
  </si>
  <si>
    <t>05.02</t>
  </si>
  <si>
    <t>прочие мероприятия</t>
  </si>
  <si>
    <t>340</t>
  </si>
  <si>
    <t>уличное освещение</t>
  </si>
  <si>
    <t>содержание дорог</t>
  </si>
  <si>
    <t>04.12</t>
  </si>
  <si>
    <t>итого по разделу 04</t>
  </si>
  <si>
    <t>итого по разделу 03</t>
  </si>
  <si>
    <t>03.14</t>
  </si>
  <si>
    <t>01.06</t>
  </si>
  <si>
    <t>03.09</t>
  </si>
  <si>
    <t>08.01</t>
  </si>
  <si>
    <t>итого по разделу 08</t>
  </si>
  <si>
    <t>10.04</t>
  </si>
  <si>
    <t>01.07</t>
  </si>
  <si>
    <t>Обеспечение проведения выборов и референдумов</t>
  </si>
  <si>
    <t>222</t>
  </si>
  <si>
    <t>05.01</t>
  </si>
  <si>
    <t>Жилищное хозяйство</t>
  </si>
  <si>
    <t>Коммунальное хозяйство</t>
  </si>
  <si>
    <t>Благоустройство</t>
  </si>
  <si>
    <t>озеленение</t>
  </si>
  <si>
    <t>11.05</t>
  </si>
  <si>
    <t>01.13</t>
  </si>
  <si>
    <t>04.01</t>
  </si>
  <si>
    <t>04.09</t>
  </si>
  <si>
    <t>10.01</t>
  </si>
  <si>
    <t>263</t>
  </si>
  <si>
    <t>наименование</t>
  </si>
  <si>
    <t>РАЗДЕЛ 01 ОБЩЕГОСУДАРСТВЕННЫЕ ВОПРОСЫ</t>
  </si>
  <si>
    <t>РАЗДЕЛ 02 НАЦИОНАЛЬНАЯ ОБОРОНА</t>
  </si>
  <si>
    <t>0203</t>
  </si>
  <si>
    <t>РАЗДЕЛ 03 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</si>
  <si>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характера,гражданская обороны</t>
  </si>
  <si>
    <t>Другие вопросы в области национальной безопасности и правохранительной деятельности</t>
  </si>
  <si>
    <t>РАЗДЕЛ 04 НАЦИОНАЛЬНАЯ ЭКОНОМИКА</t>
  </si>
  <si>
    <t>Общеэкономические вопросы</t>
  </si>
  <si>
    <t>Транспорт</t>
  </si>
  <si>
    <t>04.08</t>
  </si>
  <si>
    <t>Дорожное хозяйство (дорожные фонды)</t>
  </si>
  <si>
    <t>программа Развития автомобильных дорог МБ</t>
  </si>
  <si>
    <t>программа Повышение безопасности дорожного движения</t>
  </si>
  <si>
    <t>программа Развития автомобильных дорог ОБ</t>
  </si>
  <si>
    <t>Другие вопросы в области национальной экономики и правоохранительной деятельности</t>
  </si>
  <si>
    <t>Программа тер. Планирования МБ</t>
  </si>
  <si>
    <t>Программа тер. Планирования ОБ</t>
  </si>
  <si>
    <t>перечисления другим бюджетам бюджетной системы</t>
  </si>
  <si>
    <t>РАЗДЕЛ 05 ЖИЛИЩНО-КОММУНАЛЬНОЕ ХОЗЯЙСТВО</t>
  </si>
  <si>
    <t>безвозмездные перечисления муниц.  и гос.  организациям</t>
  </si>
  <si>
    <t>безвозмездные перечисления организациям, за искл.  мун.  и гос.  организаций</t>
  </si>
  <si>
    <t>Программа комплексного развития систем коммунальной инфраструктуры МБ</t>
  </si>
  <si>
    <t>Программа комплексного развития систем коммунальной инфраструктуры ОБ</t>
  </si>
  <si>
    <t>Программа Энергосбережение</t>
  </si>
  <si>
    <t>Программа Чистая вода</t>
  </si>
  <si>
    <t>содержание мест захоронений</t>
  </si>
  <si>
    <t>программа Энергосбережение</t>
  </si>
  <si>
    <t>РАЗДЕЛ 07 ОБРАЗОВАНИЕ</t>
  </si>
  <si>
    <t>08 КУЛЬТУРА И КИНЕМАТОГРАФИЯ</t>
  </si>
  <si>
    <t>ДЦП "Сто модельных домов" МБ</t>
  </si>
  <si>
    <t>ДЦП "Сто модельных домов" ОБ</t>
  </si>
  <si>
    <t>РАЗДЕЛ 10 СОЦИАЛЬНАЯ ПОЛИТИКА</t>
  </si>
  <si>
    <t>Пенсионное обеспечение</t>
  </si>
  <si>
    <t>пенсии, пособия, выплачиваемые организациями сектора государственного управления</t>
  </si>
  <si>
    <t>Социальное обеспечение населения</t>
  </si>
  <si>
    <t>Охрана семьи и детства</t>
  </si>
  <si>
    <t>РАЗДЕЛ 11 ФИЗИЧЕСКАЯ КУЛЬТУРА И СПОРТ</t>
  </si>
  <si>
    <t>РАЗДЕЛ 13 ОБСЛУЖИВАНИЕ ГОСУДАРСТВЕННОГО И МУНИЦИПАЛЬНОГОДОЛГА</t>
  </si>
  <si>
    <t>13.01</t>
  </si>
  <si>
    <t>обслуживание государственного (муниципального) долга</t>
  </si>
  <si>
    <t>итого по разделу 13</t>
  </si>
  <si>
    <t>итого по бюджету</t>
  </si>
  <si>
    <t xml:space="preserve">Потребность </t>
  </si>
  <si>
    <t>Собственные</t>
  </si>
  <si>
    <t>Дотация ОБ</t>
  </si>
  <si>
    <t>РФФП</t>
  </si>
  <si>
    <t>Проверка</t>
  </si>
  <si>
    <t>262</t>
  </si>
  <si>
    <t>Условноутвержденные</t>
  </si>
  <si>
    <t>План на 2016 год</t>
  </si>
  <si>
    <t>РАСЧЁТ ПО ФУНКЦИОНАЛЬНОЙ СТРУКТУРЕ РАСХОДОВ
БЮДЖЕТА РЕЧУШИНСКОГО СЕЛЬСКОГО ПОСЕЛЕНИЯ  НА 2016 ГОД</t>
  </si>
  <si>
    <t>Субвенция</t>
  </si>
  <si>
    <t>Акцизы</t>
  </si>
  <si>
    <t>ВУСЫ</t>
  </si>
  <si>
    <t>Тарифы</t>
  </si>
  <si>
    <t>План на 2017 год</t>
  </si>
  <si>
    <t>Условно-утвержд</t>
  </si>
  <si>
    <t>РАСЧЁТ ПО ФУНКЦИОНАЛЬНОЙ СТРУКТУРЕ РАСХОДОВ
БЮДЖЕТА РЕЧУШИНСКОГО СЕЛЬСКОГО ПОСЕЛЕНИЯ  НА 2017 ГОД</t>
  </si>
  <si>
    <t>заработная плата осн.персонал</t>
  </si>
  <si>
    <t>заработная плата прочий персонал</t>
  </si>
  <si>
    <t>начисл на выплаты по оплате труда осн.</t>
  </si>
  <si>
    <t>начисл на выплаты по оплате труда прочий</t>
  </si>
  <si>
    <t>начисл. на выплаты по оплате труда осн.</t>
  </si>
  <si>
    <t>начисл. на выплаты по оплате труда прочий</t>
  </si>
  <si>
    <t>начисления на выплаты по оплате труда проч.</t>
  </si>
  <si>
    <t>начисл на выплаты по оплате труда проч.</t>
  </si>
  <si>
    <t>Субсидия муниципалам, главам, работникам культуры</t>
  </si>
  <si>
    <t>Доходы - 3775</t>
  </si>
  <si>
    <t>5%-188,7</t>
  </si>
  <si>
    <t>Доходы - 3603</t>
  </si>
  <si>
    <t>5%-180,2</t>
  </si>
  <si>
    <t>кредит</t>
  </si>
  <si>
    <t>изменения</t>
  </si>
  <si>
    <t>уточненный план на 2016г</t>
  </si>
  <si>
    <t>изменение</t>
  </si>
  <si>
    <t>уточненный план на 2017г</t>
  </si>
  <si>
    <t>тыс.руб.</t>
  </si>
  <si>
    <t xml:space="preserve">Справочная № 2
к решению Думы Речушинского сельского поселения  «О внесении изменений в Решение Думы Речушинского сельского поселения «О бюджете Речушинского сельского поселения на  2015 год и плановый период 2016 и 2017 годов» от 29.12.2014г. № 103»
от " ______ " _______________  2015г. №  </t>
  </si>
  <si>
    <t xml:space="preserve">Справочная № 3
к решению Думы Речушинского сельского поселения  «О внесении изменений в Решение Думы Речушинского сельского поселения «О бюджете Речушинского сельского поселения на  2015 год и плановый период 2016 и 2017 годов» от 29.12.2014г. № 103»
от " 28 " октября 2015г. № 136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</si>
</sst>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2" fontId="3" fillId="33" borderId="12" xfId="0" applyNumberFormat="1" applyFont="1" applyFill="1" applyBorder="1" applyAlignment="1">
      <alignment vertical="center"/>
    </xf>
    <xf numFmtId="172" fontId="3" fillId="34" borderId="12" xfId="0" applyNumberFormat="1" applyFont="1" applyFill="1" applyBorder="1" applyAlignment="1">
      <alignment vertical="center"/>
    </xf>
    <xf numFmtId="172" fontId="4" fillId="34" borderId="12" xfId="0" applyNumberFormat="1" applyFont="1" applyFill="1" applyBorder="1" applyAlignment="1">
      <alignment vertical="center"/>
    </xf>
    <xf numFmtId="172" fontId="3" fillId="35" borderId="12" xfId="0" applyNumberFormat="1" applyFont="1" applyFill="1" applyBorder="1" applyAlignment="1">
      <alignment vertical="center"/>
    </xf>
    <xf numFmtId="172" fontId="4" fillId="34" borderId="12" xfId="0" applyNumberFormat="1" applyFont="1" applyFill="1" applyBorder="1" applyAlignment="1" applyProtection="1">
      <alignment vertical="center"/>
      <protection locked="0"/>
    </xf>
    <xf numFmtId="172" fontId="3" fillId="34" borderId="12" xfId="0" applyNumberFormat="1" applyFont="1" applyFill="1" applyBorder="1" applyAlignment="1" applyProtection="1">
      <alignment vertical="center"/>
      <protection locked="0"/>
    </xf>
    <xf numFmtId="172" fontId="3" fillId="0" borderId="12" xfId="0" applyNumberFormat="1" applyFont="1" applyBorder="1" applyAlignment="1" applyProtection="1">
      <alignment vertical="center"/>
      <protection locked="0"/>
    </xf>
    <xf numFmtId="172" fontId="3" fillId="33" borderId="12" xfId="0" applyNumberFormat="1" applyFont="1" applyFill="1" applyBorder="1" applyAlignment="1" applyProtection="1">
      <alignment vertical="center"/>
      <protection locked="0"/>
    </xf>
    <xf numFmtId="172" fontId="4" fillId="33" borderId="12" xfId="0" applyNumberFormat="1" applyFont="1" applyFill="1" applyBorder="1" applyAlignment="1">
      <alignment vertical="center"/>
    </xf>
    <xf numFmtId="172" fontId="4" fillId="0" borderId="12" xfId="0" applyNumberFormat="1" applyFont="1" applyBorder="1" applyAlignment="1" applyProtection="1">
      <alignment vertical="center"/>
      <protection locked="0"/>
    </xf>
    <xf numFmtId="49" fontId="3" fillId="35" borderId="10" xfId="0" applyNumberFormat="1" applyFont="1" applyFill="1" applyBorder="1" applyAlignment="1">
      <alignment horizontal="left" vertical="center" wrapText="1"/>
    </xf>
    <xf numFmtId="172" fontId="5" fillId="33" borderId="12" xfId="0" applyNumberFormat="1" applyFont="1" applyFill="1" applyBorder="1" applyAlignment="1">
      <alignment vertical="center"/>
    </xf>
    <xf numFmtId="0" fontId="6" fillId="33" borderId="15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172" fontId="5" fillId="33" borderId="11" xfId="0" applyNumberFormat="1" applyFont="1" applyFill="1" applyBorder="1" applyAlignment="1">
      <alignment vertical="center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vertical="center"/>
      <protection locked="0"/>
    </xf>
    <xf numFmtId="172" fontId="1" fillId="0" borderId="0" xfId="0" applyNumberFormat="1" applyFont="1" applyAlignment="1">
      <alignment vertical="center"/>
    </xf>
    <xf numFmtId="172" fontId="3" fillId="33" borderId="16" xfId="0" applyNumberFormat="1" applyFont="1" applyFill="1" applyBorder="1" applyAlignment="1">
      <alignment vertical="center"/>
    </xf>
    <xf numFmtId="172" fontId="3" fillId="34" borderId="16" xfId="0" applyNumberFormat="1" applyFont="1" applyFill="1" applyBorder="1" applyAlignment="1">
      <alignment vertical="center"/>
    </xf>
    <xf numFmtId="172" fontId="4" fillId="34" borderId="16" xfId="0" applyNumberFormat="1" applyFont="1" applyFill="1" applyBorder="1" applyAlignment="1">
      <alignment vertical="center"/>
    </xf>
    <xf numFmtId="172" fontId="3" fillId="35" borderId="16" xfId="0" applyNumberFormat="1" applyFont="1" applyFill="1" applyBorder="1" applyAlignment="1">
      <alignment vertical="center"/>
    </xf>
    <xf numFmtId="172" fontId="4" fillId="34" borderId="16" xfId="0" applyNumberFormat="1" applyFont="1" applyFill="1" applyBorder="1" applyAlignment="1" applyProtection="1">
      <alignment vertical="center"/>
      <protection locked="0"/>
    </xf>
    <xf numFmtId="172" fontId="3" fillId="34" borderId="16" xfId="0" applyNumberFormat="1" applyFont="1" applyFill="1" applyBorder="1" applyAlignment="1" applyProtection="1">
      <alignment vertical="center"/>
      <protection locked="0"/>
    </xf>
    <xf numFmtId="172" fontId="3" fillId="0" borderId="16" xfId="0" applyNumberFormat="1" applyFont="1" applyBorder="1" applyAlignment="1" applyProtection="1">
      <alignment vertical="center"/>
      <protection locked="0"/>
    </xf>
    <xf numFmtId="172" fontId="3" fillId="33" borderId="16" xfId="0" applyNumberFormat="1" applyFont="1" applyFill="1" applyBorder="1" applyAlignment="1" applyProtection="1">
      <alignment vertical="center"/>
      <protection locked="0"/>
    </xf>
    <xf numFmtId="172" fontId="4" fillId="33" borderId="16" xfId="0" applyNumberFormat="1" applyFont="1" applyFill="1" applyBorder="1" applyAlignment="1">
      <alignment vertical="center"/>
    </xf>
    <xf numFmtId="172" fontId="4" fillId="0" borderId="16" xfId="0" applyNumberFormat="1" applyFont="1" applyBorder="1" applyAlignment="1" applyProtection="1">
      <alignment vertical="center"/>
      <protection locked="0"/>
    </xf>
    <xf numFmtId="172" fontId="5" fillId="33" borderId="16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35" borderId="10" xfId="0" applyFont="1" applyFill="1" applyBorder="1" applyAlignment="1">
      <alignment vertical="center" wrapText="1"/>
    </xf>
    <xf numFmtId="0" fontId="3" fillId="35" borderId="12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72" fontId="5" fillId="33" borderId="17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172" fontId="4" fillId="33" borderId="12" xfId="0" applyNumberFormat="1" applyFont="1" applyFill="1" applyBorder="1" applyAlignment="1" applyProtection="1">
      <alignment vertical="center"/>
      <protection locked="0"/>
    </xf>
    <xf numFmtId="0" fontId="1" fillId="33" borderId="0" xfId="0" applyFont="1" applyFill="1" applyAlignment="1">
      <alignment vertical="center"/>
    </xf>
    <xf numFmtId="0" fontId="1" fillId="36" borderId="0" xfId="0" applyFont="1" applyFill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33" borderId="18" xfId="0" applyFont="1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" fillId="35" borderId="12" xfId="0" applyFont="1" applyFill="1" applyBorder="1" applyAlignment="1">
      <alignment vertical="center" wrapText="1"/>
    </xf>
    <xf numFmtId="0" fontId="0" fillId="35" borderId="12" xfId="0" applyFill="1" applyBorder="1" applyAlignment="1">
      <alignment vertical="center" wrapText="1"/>
    </xf>
    <xf numFmtId="0" fontId="3" fillId="35" borderId="12" xfId="0" applyFont="1" applyFill="1" applyBorder="1" applyAlignment="1">
      <alignment horizontal="left" vertical="center" wrapText="1"/>
    </xf>
    <xf numFmtId="49" fontId="3" fillId="35" borderId="10" xfId="0" applyNumberFormat="1" applyFont="1" applyFill="1" applyBorder="1" applyAlignment="1">
      <alignment horizontal="left" vertical="center" wrapText="1"/>
    </xf>
    <xf numFmtId="49" fontId="3" fillId="35" borderId="12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49" fontId="3" fillId="33" borderId="12" xfId="0" applyNumberFormat="1" applyFont="1" applyFill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3" fillId="35" borderId="18" xfId="0" applyNumberFormat="1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0"/>
  <sheetViews>
    <sheetView view="pageBreakPreview" zoomScale="75" zoomScaleNormal="75" zoomScaleSheetLayoutView="75" zoomScalePageLayoutView="0" workbookViewId="0" topLeftCell="A1">
      <pane xSplit="3" ySplit="5" topLeftCell="E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1" sqref="E1:O1"/>
    </sheetView>
  </sheetViews>
  <sheetFormatPr defaultColWidth="9.00390625" defaultRowHeight="12.75"/>
  <cols>
    <col min="1" max="1" width="9.75390625" style="1" customWidth="1"/>
    <col min="2" max="2" width="10.125" style="2" customWidth="1"/>
    <col min="3" max="3" width="46.375" style="1" customWidth="1"/>
    <col min="4" max="4" width="11.625" style="1" hidden="1" customWidth="1"/>
    <col min="5" max="5" width="10.75390625" style="1" customWidth="1"/>
    <col min="6" max="8" width="10.75390625" style="1" hidden="1" customWidth="1"/>
    <col min="9" max="9" width="13.625" style="1" hidden="1" customWidth="1"/>
    <col min="10" max="12" width="10.75390625" style="1" hidden="1" customWidth="1"/>
    <col min="13" max="13" width="10.375" style="1" hidden="1" customWidth="1"/>
    <col min="14" max="14" width="13.00390625" style="1" customWidth="1"/>
    <col min="15" max="15" width="15.00390625" style="1" customWidth="1"/>
    <col min="16" max="16384" width="9.125" style="1" customWidth="1"/>
  </cols>
  <sheetData>
    <row r="1" spans="5:15" ht="112.5" customHeight="1">
      <c r="E1" s="72" t="s">
        <v>143</v>
      </c>
      <c r="F1" s="72"/>
      <c r="G1" s="72"/>
      <c r="H1" s="72"/>
      <c r="I1" s="72"/>
      <c r="J1" s="72"/>
      <c r="K1" s="72"/>
      <c r="L1" s="72"/>
      <c r="M1" s="72"/>
      <c r="N1" s="72"/>
      <c r="O1" s="72"/>
    </row>
    <row r="2" ht="8.25" customHeight="1"/>
    <row r="3" spans="1:15" ht="54.75" customHeight="1">
      <c r="A3" s="73" t="s">
        <v>116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29"/>
      <c r="B4" s="29"/>
      <c r="C4" s="29"/>
      <c r="D4" s="30"/>
      <c r="E4" s="30"/>
      <c r="F4" s="65">
        <v>2680.9</v>
      </c>
      <c r="G4" s="65">
        <v>0</v>
      </c>
      <c r="H4" s="65">
        <v>0</v>
      </c>
      <c r="I4" s="3">
        <v>3514.7</v>
      </c>
      <c r="J4" s="1">
        <v>0.7</v>
      </c>
      <c r="K4" s="1">
        <v>702</v>
      </c>
      <c r="L4" s="1">
        <v>98.2</v>
      </c>
      <c r="M4" s="1">
        <v>42.4</v>
      </c>
      <c r="O4" s="71" t="s">
        <v>142</v>
      </c>
    </row>
    <row r="5" spans="1:15" ht="78.75">
      <c r="A5" s="84" t="s">
        <v>65</v>
      </c>
      <c r="B5" s="85"/>
      <c r="C5" s="85"/>
      <c r="D5" s="12" t="s">
        <v>108</v>
      </c>
      <c r="E5" s="12" t="s">
        <v>115</v>
      </c>
      <c r="F5" s="66" t="s">
        <v>109</v>
      </c>
      <c r="G5" s="66" t="s">
        <v>110</v>
      </c>
      <c r="H5" s="66" t="s">
        <v>111</v>
      </c>
      <c r="I5" s="12" t="s">
        <v>132</v>
      </c>
      <c r="J5" s="12" t="s">
        <v>117</v>
      </c>
      <c r="K5" s="12" t="s">
        <v>118</v>
      </c>
      <c r="L5" s="12" t="s">
        <v>119</v>
      </c>
      <c r="M5" s="13" t="s">
        <v>120</v>
      </c>
      <c r="N5" s="12" t="s">
        <v>138</v>
      </c>
      <c r="O5" s="13" t="s">
        <v>139</v>
      </c>
    </row>
    <row r="6" spans="1:15" ht="15.75">
      <c r="A6" s="5" t="s">
        <v>66</v>
      </c>
      <c r="B6" s="11"/>
      <c r="C6" s="7"/>
      <c r="D6" s="14"/>
      <c r="E6" s="14"/>
      <c r="F6" s="14"/>
      <c r="G6" s="14"/>
      <c r="H6" s="14"/>
      <c r="I6" s="14"/>
      <c r="J6" s="14"/>
      <c r="K6" s="14"/>
      <c r="L6" s="14"/>
      <c r="M6" s="32"/>
      <c r="N6" s="14"/>
      <c r="O6" s="32"/>
    </row>
    <row r="7" spans="1:18" ht="31.5">
      <c r="A7" s="43" t="s">
        <v>0</v>
      </c>
      <c r="B7" s="44">
        <v>210</v>
      </c>
      <c r="C7" s="9" t="s">
        <v>26</v>
      </c>
      <c r="D7" s="15">
        <f aca="true" t="shared" si="0" ref="D7:M7">SUM(D8:D10)</f>
        <v>5962</v>
      </c>
      <c r="E7" s="15">
        <f t="shared" si="0"/>
        <v>2933.2</v>
      </c>
      <c r="F7" s="15">
        <f t="shared" si="0"/>
        <v>689.7</v>
      </c>
      <c r="G7" s="15">
        <f t="shared" si="0"/>
        <v>0</v>
      </c>
      <c r="H7" s="15">
        <f t="shared" si="0"/>
        <v>0</v>
      </c>
      <c r="I7" s="15">
        <f t="shared" si="0"/>
        <v>2243.5</v>
      </c>
      <c r="J7" s="15">
        <f t="shared" si="0"/>
        <v>0</v>
      </c>
      <c r="K7" s="15">
        <f>SUM(K8:K10)</f>
        <v>0</v>
      </c>
      <c r="L7" s="15">
        <f>SUM(L8:L10)</f>
        <v>0</v>
      </c>
      <c r="M7" s="33">
        <f t="shared" si="0"/>
        <v>0</v>
      </c>
      <c r="N7" s="15">
        <f>SUM(N8:N10)</f>
        <v>-7.300000000000011</v>
      </c>
      <c r="O7" s="33">
        <f>SUM(O8:O10)</f>
        <v>2925.8999999999996</v>
      </c>
      <c r="R7" s="70"/>
    </row>
    <row r="8" spans="1:15" ht="15.75">
      <c r="A8" s="45" t="s">
        <v>0</v>
      </c>
      <c r="B8" s="46">
        <v>211</v>
      </c>
      <c r="C8" s="8" t="s">
        <v>1</v>
      </c>
      <c r="D8" s="16">
        <f aca="true" t="shared" si="1" ref="D8:M8">SUM(D25,D41,D57)</f>
        <v>5106</v>
      </c>
      <c r="E8" s="16">
        <f t="shared" si="1"/>
        <v>2425.2</v>
      </c>
      <c r="F8" s="16">
        <f t="shared" si="1"/>
        <v>314</v>
      </c>
      <c r="G8" s="16">
        <f t="shared" si="1"/>
        <v>0</v>
      </c>
      <c r="H8" s="16">
        <f t="shared" si="1"/>
        <v>0</v>
      </c>
      <c r="I8" s="16">
        <f t="shared" si="1"/>
        <v>2111.2</v>
      </c>
      <c r="J8" s="16">
        <f t="shared" si="1"/>
        <v>0</v>
      </c>
      <c r="K8" s="16"/>
      <c r="L8" s="16">
        <f>SUM(L25,L41,L57)</f>
        <v>0</v>
      </c>
      <c r="M8" s="34">
        <f t="shared" si="1"/>
        <v>0</v>
      </c>
      <c r="N8" s="16">
        <f>SUM(N25,N41,N57)</f>
        <v>0</v>
      </c>
      <c r="O8" s="34">
        <f>SUM(O25,O41,O57)</f>
        <v>2425.2</v>
      </c>
    </row>
    <row r="9" spans="1:15" ht="15.75">
      <c r="A9" s="45" t="s">
        <v>0</v>
      </c>
      <c r="B9" s="46">
        <v>212</v>
      </c>
      <c r="C9" s="8" t="s">
        <v>2</v>
      </c>
      <c r="D9" s="16">
        <f aca="true" t="shared" si="2" ref="D9:J9">SUM(D26,D42,D59)</f>
        <v>63</v>
      </c>
      <c r="E9" s="16">
        <f t="shared" si="2"/>
        <v>0</v>
      </c>
      <c r="F9" s="16">
        <f t="shared" si="2"/>
        <v>0</v>
      </c>
      <c r="G9" s="16">
        <f t="shared" si="2"/>
        <v>0</v>
      </c>
      <c r="H9" s="16">
        <f t="shared" si="2"/>
        <v>0</v>
      </c>
      <c r="I9" s="16">
        <f t="shared" si="2"/>
        <v>0</v>
      </c>
      <c r="J9" s="16">
        <f t="shared" si="2"/>
        <v>0</v>
      </c>
      <c r="K9" s="16"/>
      <c r="L9" s="16">
        <f>SUM(L26,L42,L59)</f>
        <v>0</v>
      </c>
      <c r="M9" s="34">
        <f>SUM(M26,M42,M59)</f>
        <v>0</v>
      </c>
      <c r="N9" s="16">
        <f>SUM(N26,N42,N59)</f>
        <v>0</v>
      </c>
      <c r="O9" s="34">
        <f>SUM(O26,O42,O59)</f>
        <v>0</v>
      </c>
    </row>
    <row r="10" spans="1:15" ht="15.75">
      <c r="A10" s="45" t="s">
        <v>0</v>
      </c>
      <c r="B10" s="46">
        <v>213</v>
      </c>
      <c r="C10" s="8" t="s">
        <v>3</v>
      </c>
      <c r="D10" s="16">
        <f aca="true" t="shared" si="3" ref="D10:M10">SUM(D27,D43,D61,)</f>
        <v>793</v>
      </c>
      <c r="E10" s="16">
        <f t="shared" si="3"/>
        <v>508</v>
      </c>
      <c r="F10" s="16">
        <f t="shared" si="3"/>
        <v>375.70000000000005</v>
      </c>
      <c r="G10" s="16">
        <f t="shared" si="3"/>
        <v>0</v>
      </c>
      <c r="H10" s="16">
        <f t="shared" si="3"/>
        <v>0</v>
      </c>
      <c r="I10" s="16">
        <f t="shared" si="3"/>
        <v>132.3</v>
      </c>
      <c r="J10" s="16">
        <f t="shared" si="3"/>
        <v>0</v>
      </c>
      <c r="K10" s="16"/>
      <c r="L10" s="16">
        <f>SUM(L27,L43,L61,)</f>
        <v>0</v>
      </c>
      <c r="M10" s="34">
        <f t="shared" si="3"/>
        <v>0</v>
      </c>
      <c r="N10" s="16">
        <f>SUM(N27,N43,N61,)</f>
        <v>-7.300000000000011</v>
      </c>
      <c r="O10" s="34">
        <f>SUM(O27,O43,O61,)</f>
        <v>500.70000000000005</v>
      </c>
    </row>
    <row r="11" spans="1:15" ht="15.75">
      <c r="A11" s="43" t="s">
        <v>0</v>
      </c>
      <c r="B11" s="44">
        <v>220</v>
      </c>
      <c r="C11" s="9" t="s">
        <v>4</v>
      </c>
      <c r="D11" s="15">
        <f aca="true" t="shared" si="4" ref="D11:M11">SUM(D12:D17)</f>
        <v>424</v>
      </c>
      <c r="E11" s="15">
        <f t="shared" si="4"/>
        <v>60.2</v>
      </c>
      <c r="F11" s="15">
        <f t="shared" si="4"/>
        <v>60.2</v>
      </c>
      <c r="G11" s="15">
        <f t="shared" si="4"/>
        <v>0</v>
      </c>
      <c r="H11" s="15">
        <f t="shared" si="4"/>
        <v>0</v>
      </c>
      <c r="I11" s="15">
        <f t="shared" si="4"/>
        <v>0</v>
      </c>
      <c r="J11" s="15">
        <f t="shared" si="4"/>
        <v>0</v>
      </c>
      <c r="K11" s="15">
        <f>SUM(K12:K17)</f>
        <v>0</v>
      </c>
      <c r="L11" s="15">
        <f>SUM(L12:L17)</f>
        <v>0</v>
      </c>
      <c r="M11" s="33">
        <f t="shared" si="4"/>
        <v>0</v>
      </c>
      <c r="N11" s="15">
        <f>SUM(N12:N17)</f>
        <v>0</v>
      </c>
      <c r="O11" s="33">
        <f>SUM(O12:O17)</f>
        <v>60.2</v>
      </c>
    </row>
    <row r="12" spans="1:15" ht="15.75">
      <c r="A12" s="45" t="s">
        <v>0</v>
      </c>
      <c r="B12" s="46">
        <v>221</v>
      </c>
      <c r="C12" s="8" t="s">
        <v>5</v>
      </c>
      <c r="D12" s="16">
        <f aca="true" t="shared" si="5" ref="D12:M12">SUM(D29,D45,D63)</f>
        <v>40</v>
      </c>
      <c r="E12" s="16">
        <f t="shared" si="5"/>
        <v>36</v>
      </c>
      <c r="F12" s="16">
        <f t="shared" si="5"/>
        <v>36</v>
      </c>
      <c r="G12" s="16">
        <f t="shared" si="5"/>
        <v>0</v>
      </c>
      <c r="H12" s="16">
        <f t="shared" si="5"/>
        <v>0</v>
      </c>
      <c r="I12" s="16">
        <f t="shared" si="5"/>
        <v>0</v>
      </c>
      <c r="J12" s="16">
        <f t="shared" si="5"/>
        <v>0</v>
      </c>
      <c r="K12" s="16">
        <f t="shared" si="5"/>
        <v>0</v>
      </c>
      <c r="L12" s="16">
        <f t="shared" si="5"/>
        <v>0</v>
      </c>
      <c r="M12" s="34">
        <f t="shared" si="5"/>
        <v>0</v>
      </c>
      <c r="N12" s="16">
        <f>SUM(N29,N45,N63)</f>
        <v>0</v>
      </c>
      <c r="O12" s="34">
        <f>SUM(O29,O45,O63)</f>
        <v>36</v>
      </c>
    </row>
    <row r="13" spans="1:15" ht="15.75">
      <c r="A13" s="45" t="s">
        <v>0</v>
      </c>
      <c r="B13" s="46">
        <v>222</v>
      </c>
      <c r="C13" s="8" t="s">
        <v>6</v>
      </c>
      <c r="D13" s="16">
        <f aca="true" t="shared" si="6" ref="D13:M13">SUM(D30,D46,D64)</f>
        <v>0</v>
      </c>
      <c r="E13" s="16">
        <f t="shared" si="6"/>
        <v>0</v>
      </c>
      <c r="F13" s="16">
        <f t="shared" si="6"/>
        <v>0</v>
      </c>
      <c r="G13" s="16">
        <f t="shared" si="6"/>
        <v>0</v>
      </c>
      <c r="H13" s="16">
        <f t="shared" si="6"/>
        <v>0</v>
      </c>
      <c r="I13" s="16">
        <f t="shared" si="6"/>
        <v>0</v>
      </c>
      <c r="J13" s="16">
        <f t="shared" si="6"/>
        <v>0</v>
      </c>
      <c r="K13" s="16">
        <f t="shared" si="6"/>
        <v>0</v>
      </c>
      <c r="L13" s="16">
        <f t="shared" si="6"/>
        <v>0</v>
      </c>
      <c r="M13" s="34">
        <f t="shared" si="6"/>
        <v>0</v>
      </c>
      <c r="N13" s="16">
        <f>SUM(N30,N46,N64)</f>
        <v>0</v>
      </c>
      <c r="O13" s="34">
        <f>SUM(O30,O46,O64)</f>
        <v>0</v>
      </c>
    </row>
    <row r="14" spans="1:15" ht="15.75">
      <c r="A14" s="45" t="s">
        <v>0</v>
      </c>
      <c r="B14" s="46">
        <v>223</v>
      </c>
      <c r="C14" s="8" t="s">
        <v>7</v>
      </c>
      <c r="D14" s="16">
        <f aca="true" t="shared" si="7" ref="D14:M14">SUM(D31,D47,D65,)</f>
        <v>151</v>
      </c>
      <c r="E14" s="16">
        <f t="shared" si="7"/>
        <v>24.2</v>
      </c>
      <c r="F14" s="16">
        <f t="shared" si="7"/>
        <v>24.2</v>
      </c>
      <c r="G14" s="16">
        <f t="shared" si="7"/>
        <v>0</v>
      </c>
      <c r="H14" s="16">
        <f t="shared" si="7"/>
        <v>0</v>
      </c>
      <c r="I14" s="16">
        <f t="shared" si="7"/>
        <v>0</v>
      </c>
      <c r="J14" s="16">
        <f>SUM(J31,J47,J65,)</f>
        <v>0</v>
      </c>
      <c r="K14" s="16">
        <f>SUM(K31,K47,K65,)</f>
        <v>0</v>
      </c>
      <c r="L14" s="16">
        <f>SUM(L31,L47,L65,)</f>
        <v>0</v>
      </c>
      <c r="M14" s="34">
        <f t="shared" si="7"/>
        <v>0</v>
      </c>
      <c r="N14" s="16">
        <f>SUM(N31,N47,N65,)</f>
        <v>0</v>
      </c>
      <c r="O14" s="34">
        <f>SUM(O31,O47,O65,)</f>
        <v>24.2</v>
      </c>
    </row>
    <row r="15" spans="1:15" ht="15.75" hidden="1">
      <c r="A15" s="45" t="s">
        <v>0</v>
      </c>
      <c r="B15" s="46">
        <v>224</v>
      </c>
      <c r="C15" s="8" t="s">
        <v>8</v>
      </c>
      <c r="D15" s="16">
        <f aca="true" t="shared" si="8" ref="D15:M15">SUM(D32,D48,D66)</f>
        <v>0</v>
      </c>
      <c r="E15" s="16">
        <f t="shared" si="8"/>
        <v>0</v>
      </c>
      <c r="F15" s="16">
        <f t="shared" si="8"/>
        <v>0</v>
      </c>
      <c r="G15" s="16">
        <f t="shared" si="8"/>
        <v>0</v>
      </c>
      <c r="H15" s="16">
        <f t="shared" si="8"/>
        <v>0</v>
      </c>
      <c r="I15" s="16">
        <f t="shared" si="8"/>
        <v>0</v>
      </c>
      <c r="J15" s="16">
        <f t="shared" si="8"/>
        <v>0</v>
      </c>
      <c r="K15" s="16">
        <f>SUM(K32,K48,K66)</f>
        <v>0</v>
      </c>
      <c r="L15" s="16">
        <f>SUM(L32,L48,L66)</f>
        <v>0</v>
      </c>
      <c r="M15" s="34">
        <f t="shared" si="8"/>
        <v>0</v>
      </c>
      <c r="N15" s="16">
        <f>SUM(N32,N48,N66)</f>
        <v>0</v>
      </c>
      <c r="O15" s="34">
        <f>SUM(O32,O48,O66)</f>
        <v>0</v>
      </c>
    </row>
    <row r="16" spans="1:15" ht="15.75">
      <c r="A16" s="45" t="s">
        <v>0</v>
      </c>
      <c r="B16" s="46">
        <v>225</v>
      </c>
      <c r="C16" s="8" t="s">
        <v>9</v>
      </c>
      <c r="D16" s="16">
        <f aca="true" t="shared" si="9" ref="D16:M16">SUM(D33,D49,D67,)</f>
        <v>63</v>
      </c>
      <c r="E16" s="16">
        <f t="shared" si="9"/>
        <v>0</v>
      </c>
      <c r="F16" s="16">
        <f t="shared" si="9"/>
        <v>0</v>
      </c>
      <c r="G16" s="16">
        <f t="shared" si="9"/>
        <v>0</v>
      </c>
      <c r="H16" s="16">
        <f t="shared" si="9"/>
        <v>0</v>
      </c>
      <c r="I16" s="16">
        <f t="shared" si="9"/>
        <v>0</v>
      </c>
      <c r="J16" s="16">
        <f t="shared" si="9"/>
        <v>0</v>
      </c>
      <c r="K16" s="16">
        <f>SUM(K33,K49,K67,)</f>
        <v>0</v>
      </c>
      <c r="L16" s="16">
        <f>SUM(L33,L49,L67,)</f>
        <v>0</v>
      </c>
      <c r="M16" s="34">
        <f t="shared" si="9"/>
        <v>0</v>
      </c>
      <c r="N16" s="16">
        <f>SUM(N33,N49,N67,)</f>
        <v>0</v>
      </c>
      <c r="O16" s="34">
        <f>SUM(O33,O49,O67,)</f>
        <v>0</v>
      </c>
    </row>
    <row r="17" spans="1:15" ht="15.75">
      <c r="A17" s="45" t="s">
        <v>0</v>
      </c>
      <c r="B17" s="46">
        <v>226</v>
      </c>
      <c r="C17" s="8" t="s">
        <v>10</v>
      </c>
      <c r="D17" s="16">
        <f aca="true" t="shared" si="10" ref="D17:M17">SUM(D34,D50,D68,D79)</f>
        <v>170</v>
      </c>
      <c r="E17" s="16">
        <f t="shared" si="10"/>
        <v>0</v>
      </c>
      <c r="F17" s="16">
        <f t="shared" si="10"/>
        <v>0</v>
      </c>
      <c r="G17" s="16">
        <f t="shared" si="10"/>
        <v>0</v>
      </c>
      <c r="H17" s="16">
        <f t="shared" si="10"/>
        <v>0</v>
      </c>
      <c r="I17" s="16">
        <f t="shared" si="10"/>
        <v>0</v>
      </c>
      <c r="J17" s="16">
        <f t="shared" si="10"/>
        <v>0</v>
      </c>
      <c r="K17" s="16">
        <f>SUM(K34,K50,K68,K79)</f>
        <v>0</v>
      </c>
      <c r="L17" s="16">
        <f>SUM(L34,L50,L68,L79)</f>
        <v>0</v>
      </c>
      <c r="M17" s="34">
        <f t="shared" si="10"/>
        <v>0</v>
      </c>
      <c r="N17" s="16">
        <f>SUM(N34,N50,N68,N79)</f>
        <v>0</v>
      </c>
      <c r="O17" s="34">
        <f>SUM(O34,O50,O68,O79)</f>
        <v>0</v>
      </c>
    </row>
    <row r="18" spans="1:15" ht="31.5" hidden="1">
      <c r="A18" s="43" t="s">
        <v>0</v>
      </c>
      <c r="B18" s="44">
        <v>251</v>
      </c>
      <c r="C18" s="9" t="s">
        <v>33</v>
      </c>
      <c r="D18" s="15">
        <f aca="true" t="shared" si="11" ref="D18:M18">SUM(D69,D75)</f>
        <v>961.2</v>
      </c>
      <c r="E18" s="15">
        <f t="shared" si="11"/>
        <v>0</v>
      </c>
      <c r="F18" s="15">
        <f t="shared" si="11"/>
        <v>480.5999999999999</v>
      </c>
      <c r="G18" s="15">
        <f t="shared" si="11"/>
        <v>0</v>
      </c>
      <c r="H18" s="15">
        <f t="shared" si="11"/>
        <v>0</v>
      </c>
      <c r="I18" s="15">
        <f t="shared" si="11"/>
        <v>0</v>
      </c>
      <c r="J18" s="15">
        <f t="shared" si="11"/>
        <v>0</v>
      </c>
      <c r="K18" s="15">
        <f>SUM(K69,K75)</f>
        <v>0</v>
      </c>
      <c r="L18" s="15">
        <f>SUM(L69,L75)</f>
        <v>0</v>
      </c>
      <c r="M18" s="33">
        <f t="shared" si="11"/>
        <v>0</v>
      </c>
      <c r="N18" s="15">
        <f>SUM(N69,N75)</f>
        <v>0</v>
      </c>
      <c r="O18" s="33">
        <f>SUM(O69,O75)</f>
        <v>0</v>
      </c>
    </row>
    <row r="19" spans="1:15" ht="15.75">
      <c r="A19" s="43" t="s">
        <v>0</v>
      </c>
      <c r="B19" s="44">
        <v>290</v>
      </c>
      <c r="C19" s="9" t="s">
        <v>11</v>
      </c>
      <c r="D19" s="15">
        <f aca="true" t="shared" si="12" ref="D19:M19">SUM(D35,D51,D70,D77,D78,D80)</f>
        <v>59</v>
      </c>
      <c r="E19" s="15">
        <f t="shared" si="12"/>
        <v>16</v>
      </c>
      <c r="F19" s="15">
        <f t="shared" si="12"/>
        <v>16</v>
      </c>
      <c r="G19" s="15">
        <f t="shared" si="12"/>
        <v>0</v>
      </c>
      <c r="H19" s="15">
        <f t="shared" si="12"/>
        <v>0</v>
      </c>
      <c r="I19" s="15">
        <f t="shared" si="12"/>
        <v>0</v>
      </c>
      <c r="J19" s="15">
        <f t="shared" si="12"/>
        <v>0</v>
      </c>
      <c r="K19" s="15">
        <f>SUM(K35,K51,K70,K77,K78,K80)</f>
        <v>0</v>
      </c>
      <c r="L19" s="15">
        <f>SUM(L35,L51,L70,L77,L78,L80)</f>
        <v>0</v>
      </c>
      <c r="M19" s="33">
        <f t="shared" si="12"/>
        <v>0</v>
      </c>
      <c r="N19" s="15">
        <f>SUM(N35,N51,N70,N77,N78,N80)</f>
        <v>0</v>
      </c>
      <c r="O19" s="33">
        <f>SUM(O35,O51,O70,O77,O78,O80)</f>
        <v>16</v>
      </c>
    </row>
    <row r="20" spans="1:15" ht="15.75">
      <c r="A20" s="43" t="s">
        <v>0</v>
      </c>
      <c r="B20" s="44">
        <v>300</v>
      </c>
      <c r="C20" s="9" t="s">
        <v>12</v>
      </c>
      <c r="D20" s="15">
        <f aca="true" t="shared" si="13" ref="D20:M20">SUM(D21:D22)</f>
        <v>144</v>
      </c>
      <c r="E20" s="15">
        <f t="shared" si="13"/>
        <v>0</v>
      </c>
      <c r="F20" s="15">
        <f t="shared" si="13"/>
        <v>0</v>
      </c>
      <c r="G20" s="15">
        <f t="shared" si="13"/>
        <v>0</v>
      </c>
      <c r="H20" s="15">
        <f t="shared" si="13"/>
        <v>0</v>
      </c>
      <c r="I20" s="15">
        <f t="shared" si="13"/>
        <v>0</v>
      </c>
      <c r="J20" s="15">
        <f t="shared" si="13"/>
        <v>0</v>
      </c>
      <c r="K20" s="15">
        <f>SUM(K21:K22)</f>
        <v>0</v>
      </c>
      <c r="L20" s="15">
        <f>SUM(L21:L22)</f>
        <v>0</v>
      </c>
      <c r="M20" s="33">
        <f t="shared" si="13"/>
        <v>0</v>
      </c>
      <c r="N20" s="15">
        <f>SUM(N21:N22)</f>
        <v>0</v>
      </c>
      <c r="O20" s="33">
        <f>SUM(O21:O22)</f>
        <v>0</v>
      </c>
    </row>
    <row r="21" spans="1:15" ht="15.75">
      <c r="A21" s="45" t="s">
        <v>0</v>
      </c>
      <c r="B21" s="46">
        <v>310</v>
      </c>
      <c r="C21" s="8" t="s">
        <v>13</v>
      </c>
      <c r="D21" s="16">
        <f aca="true" t="shared" si="14" ref="D21:M21">SUM(D37,D53,D72,D81)</f>
        <v>0</v>
      </c>
      <c r="E21" s="16">
        <f t="shared" si="14"/>
        <v>0</v>
      </c>
      <c r="F21" s="16">
        <f t="shared" si="14"/>
        <v>0</v>
      </c>
      <c r="G21" s="16">
        <f t="shared" si="14"/>
        <v>0</v>
      </c>
      <c r="H21" s="16">
        <f t="shared" si="14"/>
        <v>0</v>
      </c>
      <c r="I21" s="16">
        <f t="shared" si="14"/>
        <v>0</v>
      </c>
      <c r="J21" s="16">
        <f t="shared" si="14"/>
        <v>0</v>
      </c>
      <c r="K21" s="16">
        <f t="shared" si="14"/>
        <v>0</v>
      </c>
      <c r="L21" s="16">
        <f t="shared" si="14"/>
        <v>0</v>
      </c>
      <c r="M21" s="34">
        <f t="shared" si="14"/>
        <v>0</v>
      </c>
      <c r="N21" s="16">
        <f>SUM(N37,N53,N72,N81)</f>
        <v>0</v>
      </c>
      <c r="O21" s="34">
        <f>SUM(O37,O53,O72,O81)</f>
        <v>0</v>
      </c>
    </row>
    <row r="22" spans="1:15" ht="18.75" customHeight="1">
      <c r="A22" s="45" t="s">
        <v>0</v>
      </c>
      <c r="B22" s="46">
        <v>340</v>
      </c>
      <c r="C22" s="8" t="s">
        <v>14</v>
      </c>
      <c r="D22" s="16">
        <f aca="true" t="shared" si="15" ref="D22:M22">SUM(D38,D54,D73,D82)</f>
        <v>144</v>
      </c>
      <c r="E22" s="16">
        <f t="shared" si="15"/>
        <v>0</v>
      </c>
      <c r="F22" s="16">
        <f t="shared" si="15"/>
        <v>0</v>
      </c>
      <c r="G22" s="16">
        <f t="shared" si="15"/>
        <v>0</v>
      </c>
      <c r="H22" s="16">
        <f t="shared" si="15"/>
        <v>0</v>
      </c>
      <c r="I22" s="16">
        <f t="shared" si="15"/>
        <v>0</v>
      </c>
      <c r="J22" s="16">
        <f t="shared" si="15"/>
        <v>0</v>
      </c>
      <c r="K22" s="16">
        <f t="shared" si="15"/>
        <v>0</v>
      </c>
      <c r="L22" s="16">
        <f t="shared" si="15"/>
        <v>0</v>
      </c>
      <c r="M22" s="34">
        <f t="shared" si="15"/>
        <v>0</v>
      </c>
      <c r="N22" s="16">
        <f>SUM(N38,N54,N73,N82)</f>
        <v>0</v>
      </c>
      <c r="O22" s="34">
        <f>SUM(O38,O54,O73,O82)</f>
        <v>0</v>
      </c>
    </row>
    <row r="23" spans="1:15" ht="15.75">
      <c r="A23" s="47" t="s">
        <v>16</v>
      </c>
      <c r="B23" s="48"/>
      <c r="C23" s="49"/>
      <c r="D23" s="17">
        <f aca="true" t="shared" si="16" ref="D23:M23">SUM(D7,D11,D18,D19,D20,)</f>
        <v>7550.2</v>
      </c>
      <c r="E23" s="17">
        <f t="shared" si="16"/>
        <v>3009.3999999999996</v>
      </c>
      <c r="F23" s="17">
        <f t="shared" si="16"/>
        <v>1246.5</v>
      </c>
      <c r="G23" s="17">
        <f t="shared" si="16"/>
        <v>0</v>
      </c>
      <c r="H23" s="17">
        <f t="shared" si="16"/>
        <v>0</v>
      </c>
      <c r="I23" s="17">
        <f t="shared" si="16"/>
        <v>2243.5</v>
      </c>
      <c r="J23" s="17">
        <f t="shared" si="16"/>
        <v>0</v>
      </c>
      <c r="K23" s="17">
        <f>SUM(K7,K11,K18,K19,K20,)</f>
        <v>0</v>
      </c>
      <c r="L23" s="17">
        <f>SUM(L7,L11,L18,L19,L20,)</f>
        <v>0</v>
      </c>
      <c r="M23" s="35">
        <f t="shared" si="16"/>
        <v>0</v>
      </c>
      <c r="N23" s="17">
        <f>SUM(N7,N11,N18,N19,N20,)</f>
        <v>-7.300000000000011</v>
      </c>
      <c r="O23" s="35">
        <f>SUM(O7,O11,O18,O19,O20,)</f>
        <v>3002.0999999999995</v>
      </c>
    </row>
    <row r="24" spans="1:15" ht="31.5">
      <c r="A24" s="50" t="s">
        <v>15</v>
      </c>
      <c r="B24" s="44">
        <v>210</v>
      </c>
      <c r="C24" s="9" t="s">
        <v>26</v>
      </c>
      <c r="D24" s="15">
        <f aca="true" t="shared" si="17" ref="D24:M24">SUM(D25:D27)</f>
        <v>1038</v>
      </c>
      <c r="E24" s="15">
        <f t="shared" si="17"/>
        <v>570.5</v>
      </c>
      <c r="F24" s="15">
        <f t="shared" si="17"/>
        <v>0</v>
      </c>
      <c r="G24" s="15">
        <f t="shared" si="17"/>
        <v>0</v>
      </c>
      <c r="H24" s="15">
        <f t="shared" si="17"/>
        <v>0</v>
      </c>
      <c r="I24" s="15">
        <f t="shared" si="17"/>
        <v>570.5</v>
      </c>
      <c r="J24" s="15">
        <f t="shared" si="17"/>
        <v>0</v>
      </c>
      <c r="K24" s="15">
        <f>SUM(K25:K27)</f>
        <v>0</v>
      </c>
      <c r="L24" s="15">
        <f>SUM(L25:L27)</f>
        <v>0</v>
      </c>
      <c r="M24" s="33">
        <f t="shared" si="17"/>
        <v>0</v>
      </c>
      <c r="N24" s="15">
        <f>SUM(N25:N27)</f>
        <v>0</v>
      </c>
      <c r="O24" s="33">
        <f>SUM(O25:O27)</f>
        <v>570.5</v>
      </c>
    </row>
    <row r="25" spans="1:15" ht="15.75">
      <c r="A25" s="51" t="s">
        <v>15</v>
      </c>
      <c r="B25" s="46">
        <v>211</v>
      </c>
      <c r="C25" s="8" t="s">
        <v>1</v>
      </c>
      <c r="D25" s="18">
        <v>797</v>
      </c>
      <c r="E25" s="18">
        <f>SUM(F25:M25)</f>
        <v>438.2</v>
      </c>
      <c r="F25" s="18"/>
      <c r="G25" s="18"/>
      <c r="H25" s="18"/>
      <c r="I25" s="18">
        <v>438.2</v>
      </c>
      <c r="J25" s="18"/>
      <c r="K25" s="18"/>
      <c r="L25" s="18"/>
      <c r="M25" s="36"/>
      <c r="N25" s="18">
        <f>O25-E25</f>
        <v>0</v>
      </c>
      <c r="O25" s="36">
        <v>438.2</v>
      </c>
    </row>
    <row r="26" spans="1:15" ht="15.75" hidden="1">
      <c r="A26" s="51" t="s">
        <v>15</v>
      </c>
      <c r="B26" s="46">
        <v>212</v>
      </c>
      <c r="C26" s="8" t="s">
        <v>2</v>
      </c>
      <c r="D26" s="18"/>
      <c r="E26" s="18"/>
      <c r="F26" s="18"/>
      <c r="G26" s="18"/>
      <c r="H26" s="18"/>
      <c r="I26" s="18"/>
      <c r="J26" s="18"/>
      <c r="K26" s="18"/>
      <c r="L26" s="18"/>
      <c r="M26" s="36"/>
      <c r="N26" s="18">
        <f>O26-E26</f>
        <v>0</v>
      </c>
      <c r="O26" s="36"/>
    </row>
    <row r="27" spans="1:15" ht="15.75">
      <c r="A27" s="51" t="s">
        <v>15</v>
      </c>
      <c r="B27" s="46">
        <v>213</v>
      </c>
      <c r="C27" s="8" t="s">
        <v>3</v>
      </c>
      <c r="D27" s="18">
        <v>241</v>
      </c>
      <c r="E27" s="18">
        <f>SUM(F27:M27)</f>
        <v>132.3</v>
      </c>
      <c r="F27" s="18"/>
      <c r="G27" s="18"/>
      <c r="H27" s="18"/>
      <c r="I27" s="18">
        <v>132.3</v>
      </c>
      <c r="J27" s="18"/>
      <c r="K27" s="18"/>
      <c r="L27" s="18"/>
      <c r="M27" s="36"/>
      <c r="N27" s="18">
        <f>O27-E27</f>
        <v>0</v>
      </c>
      <c r="O27" s="36">
        <v>132.3</v>
      </c>
    </row>
    <row r="28" spans="1:15" ht="15.75" hidden="1">
      <c r="A28" s="50" t="s">
        <v>15</v>
      </c>
      <c r="B28" s="44">
        <v>220</v>
      </c>
      <c r="C28" s="9" t="s">
        <v>4</v>
      </c>
      <c r="D28" s="15">
        <f aca="true" t="shared" si="18" ref="D28:M28">SUM(D29:D34)</f>
        <v>0</v>
      </c>
      <c r="E28" s="15">
        <f t="shared" si="18"/>
        <v>0</v>
      </c>
      <c r="F28" s="15">
        <f t="shared" si="18"/>
        <v>0</v>
      </c>
      <c r="G28" s="15">
        <f t="shared" si="18"/>
        <v>0</v>
      </c>
      <c r="H28" s="15">
        <f t="shared" si="18"/>
        <v>0</v>
      </c>
      <c r="I28" s="15">
        <f t="shared" si="18"/>
        <v>0</v>
      </c>
      <c r="J28" s="15">
        <f t="shared" si="18"/>
        <v>0</v>
      </c>
      <c r="K28" s="15">
        <f>SUM(K29:K34)</f>
        <v>0</v>
      </c>
      <c r="L28" s="15">
        <f>SUM(L29:L34)</f>
        <v>0</v>
      </c>
      <c r="M28" s="33">
        <f t="shared" si="18"/>
        <v>0</v>
      </c>
      <c r="N28" s="15">
        <f>SUM(N29:N34)</f>
        <v>0</v>
      </c>
      <c r="O28" s="33">
        <f>SUM(O29:O34)</f>
        <v>0</v>
      </c>
    </row>
    <row r="29" spans="1:15" ht="15.75" hidden="1">
      <c r="A29" s="51" t="s">
        <v>15</v>
      </c>
      <c r="B29" s="46">
        <v>221</v>
      </c>
      <c r="C29" s="8" t="s">
        <v>5</v>
      </c>
      <c r="D29" s="18"/>
      <c r="E29" s="18"/>
      <c r="F29" s="18"/>
      <c r="G29" s="18"/>
      <c r="H29" s="18"/>
      <c r="I29" s="18"/>
      <c r="J29" s="18"/>
      <c r="K29" s="18"/>
      <c r="L29" s="18"/>
      <c r="M29" s="36"/>
      <c r="N29" s="18"/>
      <c r="O29" s="36"/>
    </row>
    <row r="30" spans="1:15" ht="15.75" hidden="1">
      <c r="A30" s="51" t="s">
        <v>15</v>
      </c>
      <c r="B30" s="46">
        <v>222</v>
      </c>
      <c r="C30" s="8" t="s">
        <v>6</v>
      </c>
      <c r="D30" s="18"/>
      <c r="E30" s="18"/>
      <c r="F30" s="18"/>
      <c r="G30" s="18"/>
      <c r="H30" s="18"/>
      <c r="I30" s="18"/>
      <c r="J30" s="18"/>
      <c r="K30" s="18"/>
      <c r="L30" s="18"/>
      <c r="M30" s="36"/>
      <c r="N30" s="18"/>
      <c r="O30" s="36"/>
    </row>
    <row r="31" spans="1:15" ht="15.75" hidden="1">
      <c r="A31" s="51" t="s">
        <v>15</v>
      </c>
      <c r="B31" s="46">
        <v>223</v>
      </c>
      <c r="C31" s="8" t="s">
        <v>7</v>
      </c>
      <c r="D31" s="18"/>
      <c r="E31" s="18"/>
      <c r="F31" s="18"/>
      <c r="G31" s="18"/>
      <c r="H31" s="18"/>
      <c r="I31" s="18"/>
      <c r="J31" s="18"/>
      <c r="K31" s="18"/>
      <c r="L31" s="18"/>
      <c r="M31" s="36"/>
      <c r="N31" s="18"/>
      <c r="O31" s="36"/>
    </row>
    <row r="32" spans="1:15" ht="15.75" hidden="1">
      <c r="A32" s="51" t="s">
        <v>15</v>
      </c>
      <c r="B32" s="46">
        <v>224</v>
      </c>
      <c r="C32" s="8" t="s">
        <v>8</v>
      </c>
      <c r="D32" s="18"/>
      <c r="E32" s="18"/>
      <c r="F32" s="18"/>
      <c r="G32" s="18"/>
      <c r="H32" s="18"/>
      <c r="I32" s="18"/>
      <c r="J32" s="18"/>
      <c r="K32" s="18"/>
      <c r="L32" s="18"/>
      <c r="M32" s="36"/>
      <c r="N32" s="18"/>
      <c r="O32" s="36"/>
    </row>
    <row r="33" spans="1:15" ht="15.75" hidden="1">
      <c r="A33" s="51" t="s">
        <v>15</v>
      </c>
      <c r="B33" s="46">
        <v>225</v>
      </c>
      <c r="C33" s="8" t="s">
        <v>9</v>
      </c>
      <c r="D33" s="18"/>
      <c r="E33" s="18"/>
      <c r="F33" s="18"/>
      <c r="G33" s="18"/>
      <c r="H33" s="18"/>
      <c r="I33" s="18"/>
      <c r="J33" s="18"/>
      <c r="K33" s="18"/>
      <c r="L33" s="18"/>
      <c r="M33" s="36"/>
      <c r="N33" s="18"/>
      <c r="O33" s="36"/>
    </row>
    <row r="34" spans="1:15" ht="15.75" hidden="1">
      <c r="A34" s="51" t="s">
        <v>15</v>
      </c>
      <c r="B34" s="46">
        <v>226</v>
      </c>
      <c r="C34" s="8" t="s">
        <v>10</v>
      </c>
      <c r="D34" s="18"/>
      <c r="E34" s="18"/>
      <c r="F34" s="18"/>
      <c r="G34" s="18"/>
      <c r="H34" s="18"/>
      <c r="I34" s="18"/>
      <c r="J34" s="18"/>
      <c r="K34" s="18"/>
      <c r="L34" s="18"/>
      <c r="M34" s="36"/>
      <c r="N34" s="18"/>
      <c r="O34" s="36"/>
    </row>
    <row r="35" spans="1:15" ht="15.75" hidden="1">
      <c r="A35" s="50" t="s">
        <v>15</v>
      </c>
      <c r="B35" s="44">
        <v>290</v>
      </c>
      <c r="C35" s="9" t="s">
        <v>11</v>
      </c>
      <c r="D35" s="19"/>
      <c r="E35" s="19"/>
      <c r="F35" s="19"/>
      <c r="G35" s="19"/>
      <c r="H35" s="19"/>
      <c r="I35" s="19"/>
      <c r="J35" s="19"/>
      <c r="K35" s="19"/>
      <c r="L35" s="19"/>
      <c r="M35" s="37"/>
      <c r="N35" s="19"/>
      <c r="O35" s="37"/>
    </row>
    <row r="36" spans="1:15" ht="15.75" hidden="1">
      <c r="A36" s="50" t="s">
        <v>15</v>
      </c>
      <c r="B36" s="44">
        <v>300</v>
      </c>
      <c r="C36" s="9" t="s">
        <v>12</v>
      </c>
      <c r="D36" s="15">
        <f aca="true" t="shared" si="19" ref="D36:M36">SUM(D37:D38)</f>
        <v>0</v>
      </c>
      <c r="E36" s="15">
        <f t="shared" si="19"/>
        <v>0</v>
      </c>
      <c r="F36" s="15">
        <f t="shared" si="19"/>
        <v>0</v>
      </c>
      <c r="G36" s="15">
        <f t="shared" si="19"/>
        <v>0</v>
      </c>
      <c r="H36" s="15">
        <f t="shared" si="19"/>
        <v>0</v>
      </c>
      <c r="I36" s="15">
        <f t="shared" si="19"/>
        <v>0</v>
      </c>
      <c r="J36" s="15">
        <f t="shared" si="19"/>
        <v>0</v>
      </c>
      <c r="K36" s="15">
        <f>SUM(K37:K38)</f>
        <v>0</v>
      </c>
      <c r="L36" s="15">
        <f>SUM(L37:L38)</f>
        <v>0</v>
      </c>
      <c r="M36" s="33">
        <f t="shared" si="19"/>
        <v>0</v>
      </c>
      <c r="N36" s="15">
        <f>SUM(N37:N38)</f>
        <v>0</v>
      </c>
      <c r="O36" s="33">
        <f>SUM(O37:O38)</f>
        <v>0</v>
      </c>
    </row>
    <row r="37" spans="1:15" ht="15.75" hidden="1">
      <c r="A37" s="51" t="s">
        <v>15</v>
      </c>
      <c r="B37" s="46">
        <v>310</v>
      </c>
      <c r="C37" s="8" t="s">
        <v>13</v>
      </c>
      <c r="D37" s="18"/>
      <c r="E37" s="18"/>
      <c r="F37" s="18"/>
      <c r="G37" s="18"/>
      <c r="H37" s="18"/>
      <c r="I37" s="18"/>
      <c r="J37" s="18"/>
      <c r="K37" s="18"/>
      <c r="L37" s="18"/>
      <c r="M37" s="36"/>
      <c r="N37" s="18"/>
      <c r="O37" s="36"/>
    </row>
    <row r="38" spans="1:15" ht="31.5" hidden="1">
      <c r="A38" s="51" t="s">
        <v>15</v>
      </c>
      <c r="B38" s="46">
        <v>340</v>
      </c>
      <c r="C38" s="8" t="s">
        <v>14</v>
      </c>
      <c r="D38" s="18"/>
      <c r="E38" s="18"/>
      <c r="F38" s="18"/>
      <c r="G38" s="18"/>
      <c r="H38" s="18"/>
      <c r="I38" s="18"/>
      <c r="J38" s="18"/>
      <c r="K38" s="18"/>
      <c r="L38" s="18"/>
      <c r="M38" s="36"/>
      <c r="N38" s="18"/>
      <c r="O38" s="36"/>
    </row>
    <row r="39" spans="1:16" ht="15.75">
      <c r="A39" s="52"/>
      <c r="B39" s="48"/>
      <c r="C39" s="53" t="s">
        <v>17</v>
      </c>
      <c r="D39" s="17">
        <f aca="true" t="shared" si="20" ref="D39:M39">SUM(D24,D28,D35,D36)</f>
        <v>1038</v>
      </c>
      <c r="E39" s="17">
        <f t="shared" si="20"/>
        <v>570.5</v>
      </c>
      <c r="F39" s="17">
        <f t="shared" si="20"/>
        <v>0</v>
      </c>
      <c r="G39" s="17">
        <f t="shared" si="20"/>
        <v>0</v>
      </c>
      <c r="H39" s="17">
        <f t="shared" si="20"/>
        <v>0</v>
      </c>
      <c r="I39" s="17">
        <f t="shared" si="20"/>
        <v>570.5</v>
      </c>
      <c r="J39" s="17">
        <f t="shared" si="20"/>
        <v>0</v>
      </c>
      <c r="K39" s="17">
        <f>SUM(K24,K28,K35,K36)</f>
        <v>0</v>
      </c>
      <c r="L39" s="17">
        <f>SUM(L24,L28,L35,L36)</f>
        <v>0</v>
      </c>
      <c r="M39" s="35">
        <f t="shared" si="20"/>
        <v>0</v>
      </c>
      <c r="N39" s="17">
        <f>SUM(N24,N28,N35,N36)</f>
        <v>0</v>
      </c>
      <c r="O39" s="35">
        <f>SUM(O24,O28,O35,O36)</f>
        <v>570.5</v>
      </c>
      <c r="P39" s="68"/>
    </row>
    <row r="40" spans="1:15" ht="31.5">
      <c r="A40" s="50" t="s">
        <v>18</v>
      </c>
      <c r="B40" s="44">
        <v>210</v>
      </c>
      <c r="C40" s="9" t="s">
        <v>26</v>
      </c>
      <c r="D40" s="15">
        <f aca="true" t="shared" si="21" ref="D40:M40">SUM(D41:D43)</f>
        <v>530</v>
      </c>
      <c r="E40" s="15">
        <f t="shared" si="21"/>
        <v>417.9</v>
      </c>
      <c r="F40" s="15">
        <f t="shared" si="21"/>
        <v>417.9</v>
      </c>
      <c r="G40" s="15">
        <f t="shared" si="21"/>
        <v>0</v>
      </c>
      <c r="H40" s="15">
        <f t="shared" si="21"/>
        <v>0</v>
      </c>
      <c r="I40" s="15">
        <f t="shared" si="21"/>
        <v>0</v>
      </c>
      <c r="J40" s="15">
        <f t="shared" si="21"/>
        <v>0</v>
      </c>
      <c r="K40" s="15">
        <f>SUM(K41:K43)</f>
        <v>0</v>
      </c>
      <c r="L40" s="15">
        <f>SUM(L41:L43)</f>
        <v>0</v>
      </c>
      <c r="M40" s="33">
        <f t="shared" si="21"/>
        <v>0</v>
      </c>
      <c r="N40" s="15">
        <f>SUM(N41:N43)</f>
        <v>-7.300000000000011</v>
      </c>
      <c r="O40" s="33">
        <f>SUM(O41:O43)</f>
        <v>410.6</v>
      </c>
    </row>
    <row r="41" spans="1:15" ht="15.75">
      <c r="A41" s="51" t="s">
        <v>18</v>
      </c>
      <c r="B41" s="46">
        <v>211</v>
      </c>
      <c r="C41" s="8" t="s">
        <v>1</v>
      </c>
      <c r="D41" s="18">
        <v>407</v>
      </c>
      <c r="E41" s="18">
        <f aca="true" t="shared" si="22" ref="E41:E51">SUM(F41:M41)</f>
        <v>314</v>
      </c>
      <c r="F41" s="18">
        <v>314</v>
      </c>
      <c r="G41" s="18"/>
      <c r="H41" s="18"/>
      <c r="I41" s="18"/>
      <c r="J41" s="18"/>
      <c r="K41" s="18"/>
      <c r="L41" s="18"/>
      <c r="M41" s="36"/>
      <c r="N41" s="18">
        <f aca="true" t="shared" si="23" ref="N41:N51">O41-E41</f>
        <v>0</v>
      </c>
      <c r="O41" s="36">
        <v>314</v>
      </c>
    </row>
    <row r="42" spans="1:15" ht="15.75" hidden="1">
      <c r="A42" s="51" t="s">
        <v>18</v>
      </c>
      <c r="B42" s="46">
        <v>212</v>
      </c>
      <c r="C42" s="8" t="s">
        <v>2</v>
      </c>
      <c r="D42" s="18"/>
      <c r="E42" s="18">
        <f t="shared" si="22"/>
        <v>0</v>
      </c>
      <c r="F42" s="18"/>
      <c r="G42" s="18"/>
      <c r="H42" s="18"/>
      <c r="I42" s="18"/>
      <c r="J42" s="18"/>
      <c r="K42" s="18"/>
      <c r="L42" s="18"/>
      <c r="M42" s="36"/>
      <c r="N42" s="18">
        <f t="shared" si="23"/>
        <v>0</v>
      </c>
      <c r="O42" s="36"/>
    </row>
    <row r="43" spans="1:15" ht="15.75">
      <c r="A43" s="51" t="s">
        <v>18</v>
      </c>
      <c r="B43" s="46">
        <v>213</v>
      </c>
      <c r="C43" s="8" t="s">
        <v>3</v>
      </c>
      <c r="D43" s="18">
        <v>123</v>
      </c>
      <c r="E43" s="18">
        <f t="shared" si="22"/>
        <v>103.9</v>
      </c>
      <c r="F43" s="18">
        <v>103.9</v>
      </c>
      <c r="G43" s="18"/>
      <c r="H43" s="18"/>
      <c r="I43" s="18"/>
      <c r="J43" s="18"/>
      <c r="K43" s="18"/>
      <c r="L43" s="18"/>
      <c r="M43" s="36"/>
      <c r="N43" s="18">
        <f t="shared" si="23"/>
        <v>-7.300000000000011</v>
      </c>
      <c r="O43" s="36">
        <v>96.6</v>
      </c>
    </row>
    <row r="44" spans="1:15" ht="15.75" hidden="1">
      <c r="A44" s="50" t="s">
        <v>18</v>
      </c>
      <c r="B44" s="44">
        <v>220</v>
      </c>
      <c r="C44" s="9" t="s">
        <v>4</v>
      </c>
      <c r="D44" s="15"/>
      <c r="E44" s="18">
        <f t="shared" si="22"/>
        <v>0</v>
      </c>
      <c r="F44" s="15"/>
      <c r="G44" s="15"/>
      <c r="H44" s="15"/>
      <c r="I44" s="15"/>
      <c r="J44" s="15"/>
      <c r="K44" s="15"/>
      <c r="L44" s="15"/>
      <c r="M44" s="33"/>
      <c r="N44" s="18">
        <f t="shared" si="23"/>
        <v>0</v>
      </c>
      <c r="O44" s="33"/>
    </row>
    <row r="45" spans="1:15" ht="15.75" hidden="1">
      <c r="A45" s="51" t="s">
        <v>18</v>
      </c>
      <c r="B45" s="46">
        <v>221</v>
      </c>
      <c r="C45" s="8" t="s">
        <v>5</v>
      </c>
      <c r="D45" s="18"/>
      <c r="E45" s="18">
        <f t="shared" si="22"/>
        <v>0</v>
      </c>
      <c r="F45" s="18"/>
      <c r="G45" s="18"/>
      <c r="H45" s="18"/>
      <c r="I45" s="18"/>
      <c r="J45" s="18"/>
      <c r="K45" s="18"/>
      <c r="L45" s="18"/>
      <c r="M45" s="36"/>
      <c r="N45" s="18">
        <f t="shared" si="23"/>
        <v>0</v>
      </c>
      <c r="O45" s="36"/>
    </row>
    <row r="46" spans="1:15" ht="15.75" hidden="1">
      <c r="A46" s="51" t="s">
        <v>18</v>
      </c>
      <c r="B46" s="46">
        <v>222</v>
      </c>
      <c r="C46" s="8" t="s">
        <v>6</v>
      </c>
      <c r="D46" s="18"/>
      <c r="E46" s="18">
        <f t="shared" si="22"/>
        <v>0</v>
      </c>
      <c r="F46" s="18"/>
      <c r="G46" s="18"/>
      <c r="H46" s="18"/>
      <c r="I46" s="18"/>
      <c r="J46" s="18"/>
      <c r="K46" s="18"/>
      <c r="L46" s="18"/>
      <c r="M46" s="36"/>
      <c r="N46" s="18">
        <f t="shared" si="23"/>
        <v>0</v>
      </c>
      <c r="O46" s="36"/>
    </row>
    <row r="47" spans="1:15" ht="15.75" hidden="1">
      <c r="A47" s="51" t="s">
        <v>18</v>
      </c>
      <c r="B47" s="46">
        <v>223</v>
      </c>
      <c r="C47" s="8" t="s">
        <v>7</v>
      </c>
      <c r="D47" s="18"/>
      <c r="E47" s="18">
        <f t="shared" si="22"/>
        <v>0</v>
      </c>
      <c r="F47" s="18"/>
      <c r="G47" s="18"/>
      <c r="H47" s="18"/>
      <c r="I47" s="18"/>
      <c r="J47" s="18"/>
      <c r="K47" s="18"/>
      <c r="L47" s="18"/>
      <c r="M47" s="36"/>
      <c r="N47" s="18">
        <f t="shared" si="23"/>
        <v>0</v>
      </c>
      <c r="O47" s="36"/>
    </row>
    <row r="48" spans="1:15" ht="15.75" hidden="1">
      <c r="A48" s="51" t="s">
        <v>18</v>
      </c>
      <c r="B48" s="46">
        <v>224</v>
      </c>
      <c r="C48" s="8" t="s">
        <v>8</v>
      </c>
      <c r="D48" s="18"/>
      <c r="E48" s="18">
        <f t="shared" si="22"/>
        <v>0</v>
      </c>
      <c r="F48" s="18"/>
      <c r="G48" s="18"/>
      <c r="H48" s="18"/>
      <c r="I48" s="18"/>
      <c r="J48" s="18"/>
      <c r="K48" s="18"/>
      <c r="L48" s="18"/>
      <c r="M48" s="36"/>
      <c r="N48" s="18">
        <f t="shared" si="23"/>
        <v>0</v>
      </c>
      <c r="O48" s="36"/>
    </row>
    <row r="49" spans="1:15" ht="15.75" hidden="1">
      <c r="A49" s="51" t="s">
        <v>18</v>
      </c>
      <c r="B49" s="46">
        <v>225</v>
      </c>
      <c r="C49" s="8" t="s">
        <v>9</v>
      </c>
      <c r="D49" s="18"/>
      <c r="E49" s="18">
        <f t="shared" si="22"/>
        <v>0</v>
      </c>
      <c r="F49" s="18"/>
      <c r="G49" s="18"/>
      <c r="H49" s="18"/>
      <c r="I49" s="18"/>
      <c r="J49" s="18"/>
      <c r="K49" s="18"/>
      <c r="L49" s="18"/>
      <c r="M49" s="36"/>
      <c r="N49" s="18">
        <f t="shared" si="23"/>
        <v>0</v>
      </c>
      <c r="O49" s="36"/>
    </row>
    <row r="50" spans="1:15" ht="15.75">
      <c r="A50" s="51" t="s">
        <v>18</v>
      </c>
      <c r="B50" s="46">
        <v>226</v>
      </c>
      <c r="C50" s="8" t="s">
        <v>10</v>
      </c>
      <c r="D50" s="18"/>
      <c r="E50" s="18">
        <f t="shared" si="22"/>
        <v>0</v>
      </c>
      <c r="F50" s="18"/>
      <c r="G50" s="18"/>
      <c r="H50" s="18"/>
      <c r="I50" s="18"/>
      <c r="J50" s="18"/>
      <c r="K50" s="18"/>
      <c r="L50" s="18"/>
      <c r="M50" s="36"/>
      <c r="N50" s="18">
        <f t="shared" si="23"/>
        <v>0</v>
      </c>
      <c r="O50" s="36"/>
    </row>
    <row r="51" spans="1:15" ht="15.75">
      <c r="A51" s="50" t="s">
        <v>18</v>
      </c>
      <c r="B51" s="44">
        <v>290</v>
      </c>
      <c r="C51" s="9" t="s">
        <v>11</v>
      </c>
      <c r="D51" s="19"/>
      <c r="E51" s="18">
        <f t="shared" si="22"/>
        <v>0</v>
      </c>
      <c r="F51" s="19"/>
      <c r="G51" s="19"/>
      <c r="H51" s="19"/>
      <c r="I51" s="19"/>
      <c r="J51" s="19"/>
      <c r="K51" s="19"/>
      <c r="L51" s="19"/>
      <c r="M51" s="37"/>
      <c r="N51" s="18">
        <f t="shared" si="23"/>
        <v>0</v>
      </c>
      <c r="O51" s="37"/>
    </row>
    <row r="52" spans="1:15" ht="15.75" hidden="1">
      <c r="A52" s="50" t="s">
        <v>18</v>
      </c>
      <c r="B52" s="44">
        <v>300</v>
      </c>
      <c r="C52" s="9" t="s">
        <v>12</v>
      </c>
      <c r="D52" s="15">
        <f aca="true" t="shared" si="24" ref="D52:M52">SUM(D53:D54)</f>
        <v>0</v>
      </c>
      <c r="E52" s="15">
        <f t="shared" si="24"/>
        <v>0</v>
      </c>
      <c r="F52" s="15">
        <f t="shared" si="24"/>
        <v>0</v>
      </c>
      <c r="G52" s="15">
        <f t="shared" si="24"/>
        <v>0</v>
      </c>
      <c r="H52" s="15">
        <f t="shared" si="24"/>
        <v>0</v>
      </c>
      <c r="I52" s="15">
        <f t="shared" si="24"/>
        <v>0</v>
      </c>
      <c r="J52" s="15">
        <f t="shared" si="24"/>
        <v>0</v>
      </c>
      <c r="K52" s="15">
        <f>SUM(K53:K54)</f>
        <v>0</v>
      </c>
      <c r="L52" s="15">
        <f>SUM(L53:L54)</f>
        <v>0</v>
      </c>
      <c r="M52" s="33">
        <f t="shared" si="24"/>
        <v>0</v>
      </c>
      <c r="N52" s="15">
        <f>SUM(N53:N54)</f>
        <v>0</v>
      </c>
      <c r="O52" s="33">
        <f>SUM(O53:O54)</f>
        <v>0</v>
      </c>
    </row>
    <row r="53" spans="1:15" ht="15.75" hidden="1">
      <c r="A53" s="51" t="s">
        <v>18</v>
      </c>
      <c r="B53" s="46">
        <v>310</v>
      </c>
      <c r="C53" s="8" t="s">
        <v>13</v>
      </c>
      <c r="D53" s="18"/>
      <c r="E53" s="18"/>
      <c r="F53" s="18"/>
      <c r="G53" s="18"/>
      <c r="H53" s="18"/>
      <c r="I53" s="18"/>
      <c r="J53" s="18"/>
      <c r="K53" s="18"/>
      <c r="L53" s="18"/>
      <c r="M53" s="36"/>
      <c r="N53" s="18"/>
      <c r="O53" s="36"/>
    </row>
    <row r="54" spans="1:15" ht="31.5" hidden="1">
      <c r="A54" s="51" t="s">
        <v>18</v>
      </c>
      <c r="B54" s="46">
        <v>340</v>
      </c>
      <c r="C54" s="8" t="s">
        <v>14</v>
      </c>
      <c r="D54" s="18"/>
      <c r="E54" s="18"/>
      <c r="F54" s="18"/>
      <c r="G54" s="18"/>
      <c r="H54" s="18"/>
      <c r="I54" s="18"/>
      <c r="J54" s="18"/>
      <c r="K54" s="18"/>
      <c r="L54" s="18"/>
      <c r="M54" s="36"/>
      <c r="N54" s="18"/>
      <c r="O54" s="36"/>
    </row>
    <row r="55" spans="1:16" ht="15.75">
      <c r="A55" s="52"/>
      <c r="B55" s="48"/>
      <c r="C55" s="53" t="s">
        <v>17</v>
      </c>
      <c r="D55" s="17">
        <f aca="true" t="shared" si="25" ref="D55:M55">SUM(D40,D44,D51,D52)</f>
        <v>530</v>
      </c>
      <c r="E55" s="17">
        <f t="shared" si="25"/>
        <v>417.9</v>
      </c>
      <c r="F55" s="17">
        <f t="shared" si="25"/>
        <v>417.9</v>
      </c>
      <c r="G55" s="17">
        <f t="shared" si="25"/>
        <v>0</v>
      </c>
      <c r="H55" s="17">
        <f t="shared" si="25"/>
        <v>0</v>
      </c>
      <c r="I55" s="17">
        <f t="shared" si="25"/>
        <v>0</v>
      </c>
      <c r="J55" s="17">
        <f t="shared" si="25"/>
        <v>0</v>
      </c>
      <c r="K55" s="17">
        <f>SUM(K40,K44,K51,K52)</f>
        <v>0</v>
      </c>
      <c r="L55" s="17">
        <f>SUM(L40,L44,L51,L52)</f>
        <v>0</v>
      </c>
      <c r="M55" s="35">
        <f t="shared" si="25"/>
        <v>0</v>
      </c>
      <c r="N55" s="17">
        <f>SUM(N40,N44,N51,N52)</f>
        <v>-7.300000000000011</v>
      </c>
      <c r="O55" s="35">
        <f>SUM(O40,O44,O51,O52)</f>
        <v>410.6</v>
      </c>
      <c r="P55" s="68"/>
    </row>
    <row r="56" spans="1:15" ht="31.5">
      <c r="A56" s="50" t="s">
        <v>19</v>
      </c>
      <c r="B56" s="44">
        <v>210</v>
      </c>
      <c r="C56" s="9" t="s">
        <v>26</v>
      </c>
      <c r="D56" s="15">
        <f aca="true" t="shared" si="26" ref="D56:M56">SUM(D57:D61)</f>
        <v>6979</v>
      </c>
      <c r="E56" s="15">
        <f t="shared" si="26"/>
        <v>3398.1</v>
      </c>
      <c r="F56" s="15">
        <f t="shared" si="26"/>
        <v>1171.8</v>
      </c>
      <c r="G56" s="15">
        <f t="shared" si="26"/>
        <v>0</v>
      </c>
      <c r="H56" s="15">
        <f t="shared" si="26"/>
        <v>0</v>
      </c>
      <c r="I56" s="15">
        <f t="shared" si="26"/>
        <v>2178.2</v>
      </c>
      <c r="J56" s="15">
        <f t="shared" si="26"/>
        <v>0</v>
      </c>
      <c r="K56" s="15">
        <f>SUM(K57:K61)</f>
        <v>0</v>
      </c>
      <c r="L56" s="15">
        <f>SUM(L57:L61)</f>
        <v>0</v>
      </c>
      <c r="M56" s="33">
        <f t="shared" si="26"/>
        <v>0</v>
      </c>
      <c r="N56" s="15">
        <f>SUM(N57:N61)</f>
        <v>-105.89999999999998</v>
      </c>
      <c r="O56" s="33">
        <f>SUM(O57:O61)</f>
        <v>3292.2</v>
      </c>
    </row>
    <row r="57" spans="1:15" ht="15.75">
      <c r="A57" s="51" t="s">
        <v>19</v>
      </c>
      <c r="B57" s="46">
        <v>211</v>
      </c>
      <c r="C57" s="8" t="s">
        <v>124</v>
      </c>
      <c r="D57" s="18">
        <v>3902</v>
      </c>
      <c r="E57" s="18">
        <f>SUM(F57:M57)</f>
        <v>1673</v>
      </c>
      <c r="F57" s="18"/>
      <c r="G57" s="18"/>
      <c r="H57" s="18"/>
      <c r="I57" s="18">
        <v>1673</v>
      </c>
      <c r="J57" s="18"/>
      <c r="K57" s="18"/>
      <c r="L57" s="18"/>
      <c r="M57" s="36"/>
      <c r="N57" s="18">
        <f>O57-E57</f>
        <v>0</v>
      </c>
      <c r="O57" s="36">
        <v>1673</v>
      </c>
    </row>
    <row r="58" spans="1:15" ht="15.75">
      <c r="A58" s="51" t="s">
        <v>19</v>
      </c>
      <c r="B58" s="46">
        <v>211</v>
      </c>
      <c r="C58" s="8" t="s">
        <v>125</v>
      </c>
      <c r="D58" s="18">
        <v>1409</v>
      </c>
      <c r="E58" s="18">
        <v>948.1</v>
      </c>
      <c r="F58" s="18">
        <v>900</v>
      </c>
      <c r="G58" s="18"/>
      <c r="H58" s="18"/>
      <c r="I58" s="18"/>
      <c r="J58" s="18"/>
      <c r="K58" s="18"/>
      <c r="L58" s="18"/>
      <c r="M58" s="36"/>
      <c r="N58" s="18">
        <f>O58-E58</f>
        <v>-105.89999999999998</v>
      </c>
      <c r="O58" s="36">
        <v>842.2</v>
      </c>
    </row>
    <row r="59" spans="1:15" ht="15.75">
      <c r="A59" s="51" t="s">
        <v>19</v>
      </c>
      <c r="B59" s="46">
        <v>212</v>
      </c>
      <c r="C59" s="8" t="s">
        <v>2</v>
      </c>
      <c r="D59" s="18">
        <v>63</v>
      </c>
      <c r="E59" s="18">
        <f>SUM(F59:M59)</f>
        <v>0</v>
      </c>
      <c r="F59" s="18"/>
      <c r="G59" s="18"/>
      <c r="H59" s="18"/>
      <c r="I59" s="18"/>
      <c r="J59" s="18"/>
      <c r="K59" s="18"/>
      <c r="L59" s="18"/>
      <c r="M59" s="36"/>
      <c r="N59" s="18">
        <f>O59-E59</f>
        <v>0</v>
      </c>
      <c r="O59" s="36"/>
    </row>
    <row r="60" spans="1:15" ht="15.75">
      <c r="A60" s="51" t="s">
        <v>19</v>
      </c>
      <c r="B60" s="46">
        <v>213</v>
      </c>
      <c r="C60" s="8" t="s">
        <v>126</v>
      </c>
      <c r="D60" s="18">
        <v>1176</v>
      </c>
      <c r="E60" s="18">
        <f>SUM(F60:M60)</f>
        <v>505.2</v>
      </c>
      <c r="F60" s="18"/>
      <c r="G60" s="18"/>
      <c r="H60" s="18"/>
      <c r="I60" s="18">
        <v>505.2</v>
      </c>
      <c r="J60" s="18"/>
      <c r="K60" s="18"/>
      <c r="L60" s="18"/>
      <c r="M60" s="36"/>
      <c r="N60" s="18">
        <f>O60-E60</f>
        <v>0</v>
      </c>
      <c r="O60" s="36">
        <v>505.2</v>
      </c>
    </row>
    <row r="61" spans="1:15" ht="15.75">
      <c r="A61" s="51" t="s">
        <v>19</v>
      </c>
      <c r="B61" s="46">
        <v>213</v>
      </c>
      <c r="C61" s="8" t="s">
        <v>127</v>
      </c>
      <c r="D61" s="18">
        <v>429</v>
      </c>
      <c r="E61" s="18">
        <f>SUM(F61:M61)</f>
        <v>271.8</v>
      </c>
      <c r="F61" s="18">
        <v>271.8</v>
      </c>
      <c r="G61" s="18"/>
      <c r="H61" s="18"/>
      <c r="I61" s="18"/>
      <c r="J61" s="18"/>
      <c r="K61" s="18"/>
      <c r="L61" s="18"/>
      <c r="M61" s="36"/>
      <c r="N61" s="18">
        <f>O61-E61</f>
        <v>0</v>
      </c>
      <c r="O61" s="36">
        <v>271.8</v>
      </c>
    </row>
    <row r="62" spans="1:15" ht="15.75">
      <c r="A62" s="50" t="s">
        <v>19</v>
      </c>
      <c r="B62" s="44">
        <v>220</v>
      </c>
      <c r="C62" s="9" t="s">
        <v>4</v>
      </c>
      <c r="D62" s="15">
        <f aca="true" t="shared" si="27" ref="D62:M62">SUM(D63:D68)</f>
        <v>424</v>
      </c>
      <c r="E62" s="15">
        <f t="shared" si="27"/>
        <v>60.2</v>
      </c>
      <c r="F62" s="15">
        <f t="shared" si="27"/>
        <v>60.2</v>
      </c>
      <c r="G62" s="15">
        <f t="shared" si="27"/>
        <v>0</v>
      </c>
      <c r="H62" s="15">
        <f t="shared" si="27"/>
        <v>0</v>
      </c>
      <c r="I62" s="15">
        <f t="shared" si="27"/>
        <v>0</v>
      </c>
      <c r="J62" s="15">
        <f t="shared" si="27"/>
        <v>0</v>
      </c>
      <c r="K62" s="15">
        <f>SUM(K63:K68)</f>
        <v>0</v>
      </c>
      <c r="L62" s="15">
        <f>SUM(L63:L68)</f>
        <v>0</v>
      </c>
      <c r="M62" s="33">
        <f t="shared" si="27"/>
        <v>0</v>
      </c>
      <c r="N62" s="15">
        <f>SUM(N63:N68)</f>
        <v>0</v>
      </c>
      <c r="O62" s="33">
        <f>SUM(O63:O68)</f>
        <v>60.2</v>
      </c>
    </row>
    <row r="63" spans="1:15" ht="15.75">
      <c r="A63" s="51" t="s">
        <v>19</v>
      </c>
      <c r="B63" s="46">
        <v>221</v>
      </c>
      <c r="C63" s="8" t="s">
        <v>5</v>
      </c>
      <c r="D63" s="18">
        <v>40</v>
      </c>
      <c r="E63" s="18">
        <f aca="true" t="shared" si="28" ref="E63:E69">SUM(F63:M63)</f>
        <v>36</v>
      </c>
      <c r="F63" s="18">
        <v>36</v>
      </c>
      <c r="G63" s="18"/>
      <c r="H63" s="18"/>
      <c r="I63" s="18"/>
      <c r="J63" s="18"/>
      <c r="K63" s="18"/>
      <c r="L63" s="18"/>
      <c r="M63" s="36"/>
      <c r="N63" s="18">
        <f aca="true" t="shared" si="29" ref="N63:N70">O63-E63</f>
        <v>0</v>
      </c>
      <c r="O63" s="36">
        <v>36</v>
      </c>
    </row>
    <row r="64" spans="1:15" ht="15.75">
      <c r="A64" s="51" t="s">
        <v>19</v>
      </c>
      <c r="B64" s="46">
        <v>222</v>
      </c>
      <c r="C64" s="8" t="s">
        <v>6</v>
      </c>
      <c r="D64" s="18"/>
      <c r="E64" s="18">
        <f t="shared" si="28"/>
        <v>0</v>
      </c>
      <c r="F64" s="18"/>
      <c r="G64" s="18"/>
      <c r="H64" s="18"/>
      <c r="I64" s="18"/>
      <c r="J64" s="18"/>
      <c r="K64" s="18"/>
      <c r="L64" s="18"/>
      <c r="M64" s="36"/>
      <c r="N64" s="18">
        <f t="shared" si="29"/>
        <v>0</v>
      </c>
      <c r="O64" s="36"/>
    </row>
    <row r="65" spans="1:15" ht="15.75">
      <c r="A65" s="51" t="s">
        <v>19</v>
      </c>
      <c r="B65" s="46">
        <v>223</v>
      </c>
      <c r="C65" s="8" t="s">
        <v>7</v>
      </c>
      <c r="D65" s="18">
        <v>151</v>
      </c>
      <c r="E65" s="18">
        <f t="shared" si="28"/>
        <v>24.2</v>
      </c>
      <c r="F65" s="18">
        <v>24.2</v>
      </c>
      <c r="G65" s="18"/>
      <c r="H65" s="18"/>
      <c r="I65" s="18"/>
      <c r="J65" s="18"/>
      <c r="K65" s="18"/>
      <c r="L65" s="18"/>
      <c r="M65" s="36"/>
      <c r="N65" s="18">
        <f t="shared" si="29"/>
        <v>0</v>
      </c>
      <c r="O65" s="36">
        <v>24.2</v>
      </c>
    </row>
    <row r="66" spans="1:15" ht="15.75" hidden="1">
      <c r="A66" s="51" t="s">
        <v>19</v>
      </c>
      <c r="B66" s="46">
        <v>224</v>
      </c>
      <c r="C66" s="8" t="s">
        <v>8</v>
      </c>
      <c r="D66" s="18"/>
      <c r="E66" s="18">
        <f t="shared" si="28"/>
        <v>0</v>
      </c>
      <c r="F66" s="18"/>
      <c r="G66" s="18"/>
      <c r="H66" s="18"/>
      <c r="I66" s="18"/>
      <c r="J66" s="18"/>
      <c r="K66" s="18"/>
      <c r="L66" s="18"/>
      <c r="M66" s="36"/>
      <c r="N66" s="18">
        <f t="shared" si="29"/>
        <v>0</v>
      </c>
      <c r="O66" s="36"/>
    </row>
    <row r="67" spans="1:15" ht="15.75">
      <c r="A67" s="51" t="s">
        <v>19</v>
      </c>
      <c r="B67" s="46">
        <v>225</v>
      </c>
      <c r="C67" s="8" t="s">
        <v>9</v>
      </c>
      <c r="D67" s="18">
        <v>63</v>
      </c>
      <c r="E67" s="18">
        <f t="shared" si="28"/>
        <v>0</v>
      </c>
      <c r="F67" s="18"/>
      <c r="G67" s="18"/>
      <c r="H67" s="18"/>
      <c r="I67" s="18"/>
      <c r="J67" s="18"/>
      <c r="K67" s="18"/>
      <c r="L67" s="18"/>
      <c r="M67" s="36"/>
      <c r="N67" s="18">
        <f t="shared" si="29"/>
        <v>0</v>
      </c>
      <c r="O67" s="36"/>
    </row>
    <row r="68" spans="1:15" ht="15.75">
      <c r="A68" s="51" t="s">
        <v>19</v>
      </c>
      <c r="B68" s="46">
        <v>226</v>
      </c>
      <c r="C68" s="8" t="s">
        <v>10</v>
      </c>
      <c r="D68" s="18">
        <v>170</v>
      </c>
      <c r="E68" s="18">
        <f t="shared" si="28"/>
        <v>0</v>
      </c>
      <c r="F68" s="18"/>
      <c r="G68" s="18"/>
      <c r="H68" s="18"/>
      <c r="I68" s="18"/>
      <c r="J68" s="18"/>
      <c r="K68" s="18"/>
      <c r="L68" s="18"/>
      <c r="M68" s="36"/>
      <c r="N68" s="18">
        <f t="shared" si="29"/>
        <v>0</v>
      </c>
      <c r="O68" s="36"/>
    </row>
    <row r="69" spans="1:15" ht="31.5">
      <c r="A69" s="50" t="s">
        <v>19</v>
      </c>
      <c r="B69" s="44">
        <v>251</v>
      </c>
      <c r="C69" s="9" t="s">
        <v>33</v>
      </c>
      <c r="D69" s="19">
        <v>162.3</v>
      </c>
      <c r="E69" s="18">
        <f t="shared" si="28"/>
        <v>0</v>
      </c>
      <c r="F69" s="19"/>
      <c r="G69" s="19"/>
      <c r="H69" s="19"/>
      <c r="I69" s="19"/>
      <c r="J69" s="19"/>
      <c r="K69" s="19"/>
      <c r="L69" s="19"/>
      <c r="M69" s="37"/>
      <c r="N69" s="18">
        <f t="shared" si="29"/>
        <v>0</v>
      </c>
      <c r="O69" s="37"/>
    </row>
    <row r="70" spans="1:15" ht="15.75">
      <c r="A70" s="50" t="s">
        <v>19</v>
      </c>
      <c r="B70" s="44">
        <v>290</v>
      </c>
      <c r="C70" s="9" t="s">
        <v>11</v>
      </c>
      <c r="D70" s="19">
        <v>43</v>
      </c>
      <c r="E70" s="18">
        <f>SUM(F70:M70)</f>
        <v>0</v>
      </c>
      <c r="F70" s="19"/>
      <c r="G70" s="19"/>
      <c r="H70" s="19"/>
      <c r="I70" s="19"/>
      <c r="J70" s="19"/>
      <c r="K70" s="19"/>
      <c r="L70" s="19"/>
      <c r="M70" s="37"/>
      <c r="N70" s="18">
        <f t="shared" si="29"/>
        <v>0</v>
      </c>
      <c r="O70" s="37"/>
    </row>
    <row r="71" spans="1:15" ht="15.75">
      <c r="A71" s="50" t="s">
        <v>19</v>
      </c>
      <c r="B71" s="44">
        <v>300</v>
      </c>
      <c r="C71" s="9" t="s">
        <v>12</v>
      </c>
      <c r="D71" s="15">
        <f aca="true" t="shared" si="30" ref="D71:M71">SUM(D72:D73)</f>
        <v>144</v>
      </c>
      <c r="E71" s="15">
        <f t="shared" si="30"/>
        <v>0</v>
      </c>
      <c r="F71" s="15">
        <f t="shared" si="30"/>
        <v>0</v>
      </c>
      <c r="G71" s="15">
        <f t="shared" si="30"/>
        <v>0</v>
      </c>
      <c r="H71" s="15">
        <f t="shared" si="30"/>
        <v>0</v>
      </c>
      <c r="I71" s="15">
        <f t="shared" si="30"/>
        <v>0</v>
      </c>
      <c r="J71" s="15">
        <f t="shared" si="30"/>
        <v>0</v>
      </c>
      <c r="K71" s="15">
        <f>SUM(K72:K73)</f>
        <v>0</v>
      </c>
      <c r="L71" s="15">
        <f>SUM(L72:L73)</f>
        <v>0</v>
      </c>
      <c r="M71" s="33">
        <f t="shared" si="30"/>
        <v>0</v>
      </c>
      <c r="N71" s="15">
        <f>SUM(N72:N73)</f>
        <v>0</v>
      </c>
      <c r="O71" s="33">
        <f>SUM(O72:O73)</f>
        <v>0</v>
      </c>
    </row>
    <row r="72" spans="1:15" ht="15.75">
      <c r="A72" s="51" t="s">
        <v>19</v>
      </c>
      <c r="B72" s="46">
        <v>310</v>
      </c>
      <c r="C72" s="8" t="s">
        <v>13</v>
      </c>
      <c r="D72" s="18"/>
      <c r="E72" s="18">
        <f>SUM(F72:M72)</f>
        <v>0</v>
      </c>
      <c r="F72" s="18"/>
      <c r="G72" s="18"/>
      <c r="H72" s="18"/>
      <c r="I72" s="18"/>
      <c r="J72" s="18"/>
      <c r="K72" s="18"/>
      <c r="L72" s="18"/>
      <c r="M72" s="36"/>
      <c r="N72" s="18"/>
      <c r="O72" s="36"/>
    </row>
    <row r="73" spans="1:15" ht="19.5" customHeight="1">
      <c r="A73" s="51" t="s">
        <v>19</v>
      </c>
      <c r="B73" s="46">
        <v>340</v>
      </c>
      <c r="C73" s="8" t="s">
        <v>14</v>
      </c>
      <c r="D73" s="18">
        <v>144</v>
      </c>
      <c r="E73" s="18">
        <f>SUM(F73:M73)</f>
        <v>0</v>
      </c>
      <c r="F73" s="18"/>
      <c r="G73" s="18"/>
      <c r="H73" s="18"/>
      <c r="I73" s="18"/>
      <c r="J73" s="18"/>
      <c r="K73" s="18"/>
      <c r="L73" s="18"/>
      <c r="M73" s="36"/>
      <c r="N73" s="18"/>
      <c r="O73" s="36"/>
    </row>
    <row r="74" spans="1:16" ht="15.75">
      <c r="A74" s="52"/>
      <c r="B74" s="48"/>
      <c r="C74" s="53" t="s">
        <v>17</v>
      </c>
      <c r="D74" s="17">
        <f aca="true" t="shared" si="31" ref="D74:M74">SUM(D56,D62,D69,D70,D71)</f>
        <v>7752.3</v>
      </c>
      <c r="E74" s="17">
        <f t="shared" si="31"/>
        <v>3458.2999999999997</v>
      </c>
      <c r="F74" s="17">
        <f>SUM(F56,F62,F69,F70,F71)</f>
        <v>1232</v>
      </c>
      <c r="G74" s="17">
        <f t="shared" si="31"/>
        <v>0</v>
      </c>
      <c r="H74" s="17">
        <f t="shared" si="31"/>
        <v>0</v>
      </c>
      <c r="I74" s="17">
        <f t="shared" si="31"/>
        <v>2178.2</v>
      </c>
      <c r="J74" s="17">
        <f t="shared" si="31"/>
        <v>0</v>
      </c>
      <c r="K74" s="17">
        <f>SUM(K56,K62,K69,K70,K71)</f>
        <v>0</v>
      </c>
      <c r="L74" s="17">
        <f>SUM(L56,L62,L69,L70,L71)</f>
        <v>0</v>
      </c>
      <c r="M74" s="35">
        <f t="shared" si="31"/>
        <v>0</v>
      </c>
      <c r="N74" s="17">
        <f>SUM(N56,N62,N69,N70,N71)</f>
        <v>-105.89999999999998</v>
      </c>
      <c r="O74" s="35">
        <f>SUM(O56,O62,O69,O70,O71)</f>
        <v>3352.3999999999996</v>
      </c>
      <c r="P74" s="68"/>
    </row>
    <row r="75" spans="1:15" ht="31.5">
      <c r="A75" s="50" t="s">
        <v>46</v>
      </c>
      <c r="B75" s="44">
        <v>251</v>
      </c>
      <c r="C75" s="9" t="s">
        <v>33</v>
      </c>
      <c r="D75" s="20">
        <v>798.9</v>
      </c>
      <c r="E75" s="18">
        <v>0</v>
      </c>
      <c r="F75" s="20">
        <f>798.9+163.4-656.2+162.2+12.3</f>
        <v>480.5999999999999</v>
      </c>
      <c r="G75" s="20"/>
      <c r="H75" s="20"/>
      <c r="I75" s="20"/>
      <c r="J75" s="20"/>
      <c r="K75" s="20"/>
      <c r="L75" s="20"/>
      <c r="M75" s="38"/>
      <c r="N75" s="18">
        <f>O75-E75</f>
        <v>0</v>
      </c>
      <c r="O75" s="38">
        <v>0</v>
      </c>
    </row>
    <row r="76" spans="1:16" ht="15.75">
      <c r="A76" s="52"/>
      <c r="B76" s="48"/>
      <c r="C76" s="53" t="s">
        <v>17</v>
      </c>
      <c r="D76" s="17">
        <f aca="true" t="shared" si="32" ref="D76:M76">D75</f>
        <v>798.9</v>
      </c>
      <c r="E76" s="17">
        <f t="shared" si="32"/>
        <v>0</v>
      </c>
      <c r="F76" s="17">
        <f t="shared" si="32"/>
        <v>480.5999999999999</v>
      </c>
      <c r="G76" s="17">
        <f t="shared" si="32"/>
        <v>0</v>
      </c>
      <c r="H76" s="17">
        <f t="shared" si="32"/>
        <v>0</v>
      </c>
      <c r="I76" s="17">
        <f t="shared" si="32"/>
        <v>0</v>
      </c>
      <c r="J76" s="17">
        <f t="shared" si="32"/>
        <v>0</v>
      </c>
      <c r="K76" s="17">
        <f>K75</f>
        <v>0</v>
      </c>
      <c r="L76" s="17">
        <f>L75</f>
        <v>0</v>
      </c>
      <c r="M76" s="35">
        <f t="shared" si="32"/>
        <v>0</v>
      </c>
      <c r="N76" s="17">
        <f>N75</f>
        <v>0</v>
      </c>
      <c r="O76" s="35">
        <f>O75</f>
        <v>0</v>
      </c>
      <c r="P76" s="68"/>
    </row>
    <row r="77" spans="1:15" ht="31.5" hidden="1">
      <c r="A77" s="54" t="s">
        <v>51</v>
      </c>
      <c r="B77" s="55">
        <v>290</v>
      </c>
      <c r="C77" s="10" t="s">
        <v>52</v>
      </c>
      <c r="D77" s="21"/>
      <c r="E77" s="21"/>
      <c r="F77" s="21"/>
      <c r="G77" s="21"/>
      <c r="H77" s="21"/>
      <c r="I77" s="21"/>
      <c r="J77" s="21"/>
      <c r="K77" s="21"/>
      <c r="L77" s="21"/>
      <c r="M77" s="39"/>
      <c r="N77" s="21"/>
      <c r="O77" s="39"/>
    </row>
    <row r="78" spans="1:15" ht="15.75">
      <c r="A78" s="54" t="s">
        <v>21</v>
      </c>
      <c r="B78" s="55">
        <v>290</v>
      </c>
      <c r="C78" s="10" t="s">
        <v>22</v>
      </c>
      <c r="D78" s="21">
        <v>16</v>
      </c>
      <c r="E78" s="21">
        <f>SUM(F78:M78)</f>
        <v>16</v>
      </c>
      <c r="F78" s="21">
        <v>16</v>
      </c>
      <c r="G78" s="21"/>
      <c r="H78" s="21"/>
      <c r="I78" s="21"/>
      <c r="J78" s="21"/>
      <c r="K78" s="21"/>
      <c r="L78" s="21"/>
      <c r="M78" s="39"/>
      <c r="N78" s="67">
        <f aca="true" t="shared" si="33" ref="N78:N83">O78-E78</f>
        <v>0</v>
      </c>
      <c r="O78" s="39">
        <v>16</v>
      </c>
    </row>
    <row r="79" spans="1:15" ht="15.75" hidden="1">
      <c r="A79" s="54" t="s">
        <v>60</v>
      </c>
      <c r="B79" s="55">
        <v>226</v>
      </c>
      <c r="C79" s="10" t="s">
        <v>23</v>
      </c>
      <c r="D79" s="21"/>
      <c r="E79" s="21">
        <f>SUM(F79:M79)</f>
        <v>0</v>
      </c>
      <c r="F79" s="21"/>
      <c r="G79" s="21"/>
      <c r="H79" s="21"/>
      <c r="I79" s="21"/>
      <c r="J79" s="21"/>
      <c r="K79" s="21"/>
      <c r="L79" s="21"/>
      <c r="M79" s="39"/>
      <c r="N79" s="67">
        <f t="shared" si="33"/>
        <v>0</v>
      </c>
      <c r="O79" s="39"/>
    </row>
    <row r="80" spans="1:15" ht="15.75" hidden="1">
      <c r="A80" s="54" t="s">
        <v>60</v>
      </c>
      <c r="B80" s="55">
        <v>290</v>
      </c>
      <c r="C80" s="10" t="s">
        <v>23</v>
      </c>
      <c r="D80" s="21"/>
      <c r="E80" s="21">
        <f>SUM(F80:M80)</f>
        <v>0</v>
      </c>
      <c r="F80" s="21"/>
      <c r="G80" s="21"/>
      <c r="H80" s="21"/>
      <c r="I80" s="21"/>
      <c r="J80" s="21"/>
      <c r="K80" s="21"/>
      <c r="L80" s="21"/>
      <c r="M80" s="39"/>
      <c r="N80" s="67">
        <f t="shared" si="33"/>
        <v>0</v>
      </c>
      <c r="O80" s="39"/>
    </row>
    <row r="81" spans="1:15" ht="15.75" hidden="1">
      <c r="A81" s="54" t="s">
        <v>60</v>
      </c>
      <c r="B81" s="55">
        <v>310</v>
      </c>
      <c r="C81" s="10" t="s">
        <v>23</v>
      </c>
      <c r="D81" s="21"/>
      <c r="E81" s="21"/>
      <c r="F81" s="21"/>
      <c r="G81" s="21"/>
      <c r="H81" s="21"/>
      <c r="I81" s="21"/>
      <c r="J81" s="21"/>
      <c r="K81" s="21"/>
      <c r="L81" s="21"/>
      <c r="M81" s="39"/>
      <c r="N81" s="67">
        <f t="shared" si="33"/>
        <v>0</v>
      </c>
      <c r="O81" s="39"/>
    </row>
    <row r="82" spans="1:15" ht="15.75" hidden="1">
      <c r="A82" s="54" t="s">
        <v>60</v>
      </c>
      <c r="B82" s="55">
        <v>340</v>
      </c>
      <c r="C82" s="10" t="s">
        <v>23</v>
      </c>
      <c r="D82" s="21"/>
      <c r="E82" s="21"/>
      <c r="F82" s="21"/>
      <c r="G82" s="21"/>
      <c r="H82" s="21"/>
      <c r="I82" s="21"/>
      <c r="J82" s="21"/>
      <c r="K82" s="21"/>
      <c r="L82" s="21"/>
      <c r="M82" s="39"/>
      <c r="N82" s="67">
        <f t="shared" si="33"/>
        <v>0</v>
      </c>
      <c r="O82" s="39"/>
    </row>
    <row r="83" spans="1:15" ht="15.75">
      <c r="A83" s="54" t="s">
        <v>60</v>
      </c>
      <c r="B83" s="55">
        <v>340</v>
      </c>
      <c r="C83" s="10" t="s">
        <v>23</v>
      </c>
      <c r="D83" s="21">
        <v>0.7</v>
      </c>
      <c r="E83" s="21">
        <f>SUM(F83:M83)</f>
        <v>0.7</v>
      </c>
      <c r="F83" s="21"/>
      <c r="G83" s="21"/>
      <c r="H83" s="21"/>
      <c r="I83" s="21"/>
      <c r="J83" s="21">
        <v>0.7</v>
      </c>
      <c r="K83" s="21"/>
      <c r="L83" s="21"/>
      <c r="M83" s="39"/>
      <c r="N83" s="67">
        <f t="shared" si="33"/>
        <v>0</v>
      </c>
      <c r="O83" s="39">
        <v>0.7</v>
      </c>
    </row>
    <row r="84" spans="1:16" ht="15.75">
      <c r="A84" s="80" t="s">
        <v>24</v>
      </c>
      <c r="B84" s="81"/>
      <c r="C84" s="81"/>
      <c r="D84" s="17">
        <f>SUM(D80,D78,D77,D76,D74,D55,D39,D79,D82,D81)+D83</f>
        <v>10135.900000000001</v>
      </c>
      <c r="E84" s="17">
        <f>SUM(E80,E78,E77,E76,E74,E55,E39,E79,E82,E81)+E83</f>
        <v>4463.4</v>
      </c>
      <c r="F84" s="17">
        <f aca="true" t="shared" si="34" ref="F84:M84">SUM(F80,F78,F77,F76,F74,F55,F39,F79,F82,F81)</f>
        <v>2146.5</v>
      </c>
      <c r="G84" s="17">
        <f t="shared" si="34"/>
        <v>0</v>
      </c>
      <c r="H84" s="17">
        <f t="shared" si="34"/>
        <v>0</v>
      </c>
      <c r="I84" s="17">
        <f t="shared" si="34"/>
        <v>2748.7</v>
      </c>
      <c r="J84" s="17">
        <f>SUM(J80,J78,J77,J76,J74,J55,J39,J79,J82,J81)+J83</f>
        <v>0.7</v>
      </c>
      <c r="K84" s="17">
        <f>SUM(K80,K78,K77,K76,K74,K55,K39,K79,K82,K81)</f>
        <v>0</v>
      </c>
      <c r="L84" s="17">
        <f>SUM(L80,L78,L77,L76,L74,L55,L39,L79,L82,L81)</f>
        <v>0</v>
      </c>
      <c r="M84" s="35">
        <f t="shared" si="34"/>
        <v>0</v>
      </c>
      <c r="N84" s="17">
        <f>SUM(N80,N78,N77,N76,N74,N55,N39,N79,N82,N81)</f>
        <v>-113.19999999999999</v>
      </c>
      <c r="O84" s="35">
        <f>SUM(O80,O78,O77,O76,O74,O55,O39,O79,O82,O81)+O83</f>
        <v>4350.2</v>
      </c>
      <c r="P84" s="69"/>
    </row>
    <row r="85" spans="1:15" ht="15.75">
      <c r="A85" s="74" t="s">
        <v>67</v>
      </c>
      <c r="B85" s="75"/>
      <c r="C85" s="76"/>
      <c r="D85" s="22"/>
      <c r="E85" s="22"/>
      <c r="F85" s="22"/>
      <c r="G85" s="22"/>
      <c r="H85" s="22"/>
      <c r="I85" s="22"/>
      <c r="J85" s="22"/>
      <c r="K85" s="22"/>
      <c r="L85" s="22"/>
      <c r="M85" s="40"/>
      <c r="N85" s="22"/>
      <c r="O85" s="40"/>
    </row>
    <row r="86" spans="1:15" ht="31.5">
      <c r="A86" s="50" t="s">
        <v>68</v>
      </c>
      <c r="B86" s="44">
        <v>210</v>
      </c>
      <c r="C86" s="9" t="s">
        <v>26</v>
      </c>
      <c r="D86" s="15">
        <f aca="true" t="shared" si="35" ref="D86:M86">SUM(D87:D89)</f>
        <v>90.9</v>
      </c>
      <c r="E86" s="15">
        <f t="shared" si="35"/>
        <v>90.9</v>
      </c>
      <c r="F86" s="15">
        <f t="shared" si="35"/>
        <v>0</v>
      </c>
      <c r="G86" s="15">
        <f t="shared" si="35"/>
        <v>0</v>
      </c>
      <c r="H86" s="15">
        <f t="shared" si="35"/>
        <v>0</v>
      </c>
      <c r="I86" s="15">
        <f t="shared" si="35"/>
        <v>0</v>
      </c>
      <c r="J86" s="15">
        <f t="shared" si="35"/>
        <v>0</v>
      </c>
      <c r="K86" s="15">
        <f>SUM(K87:K89)</f>
        <v>0</v>
      </c>
      <c r="L86" s="15">
        <f>SUM(L87:L89)</f>
        <v>90.9</v>
      </c>
      <c r="M86" s="33">
        <f t="shared" si="35"/>
        <v>0</v>
      </c>
      <c r="N86" s="15">
        <f>SUM(N87:N89)</f>
        <v>0</v>
      </c>
      <c r="O86" s="33">
        <f>SUM(O87:O89)</f>
        <v>90.9</v>
      </c>
    </row>
    <row r="87" spans="1:15" ht="15.75">
      <c r="A87" s="51" t="s">
        <v>20</v>
      </c>
      <c r="B87" s="46">
        <v>211</v>
      </c>
      <c r="C87" s="8" t="s">
        <v>1</v>
      </c>
      <c r="D87" s="23">
        <v>63.4</v>
      </c>
      <c r="E87" s="18">
        <f>SUM(F87:M87)</f>
        <v>63.4</v>
      </c>
      <c r="F87" s="23"/>
      <c r="G87" s="23"/>
      <c r="H87" s="23"/>
      <c r="I87" s="23"/>
      <c r="J87" s="23"/>
      <c r="K87" s="23"/>
      <c r="L87" s="23">
        <v>63.4</v>
      </c>
      <c r="M87" s="41"/>
      <c r="N87" s="18">
        <f>O87-E87</f>
        <v>0</v>
      </c>
      <c r="O87" s="41">
        <v>63.4</v>
      </c>
    </row>
    <row r="88" spans="1:15" ht="15.75" hidden="1">
      <c r="A88" s="51" t="s">
        <v>20</v>
      </c>
      <c r="B88" s="46">
        <v>212</v>
      </c>
      <c r="C88" s="8" t="s">
        <v>2</v>
      </c>
      <c r="D88" s="23"/>
      <c r="E88" s="18">
        <f>SUM(F88:M88)</f>
        <v>0</v>
      </c>
      <c r="F88" s="23"/>
      <c r="G88" s="23"/>
      <c r="H88" s="23"/>
      <c r="I88" s="23"/>
      <c r="J88" s="23"/>
      <c r="K88" s="23"/>
      <c r="L88" s="23"/>
      <c r="M88" s="41"/>
      <c r="N88" s="18">
        <f>O88-E88</f>
        <v>0</v>
      </c>
      <c r="O88" s="41"/>
    </row>
    <row r="89" spans="1:15" ht="15.75">
      <c r="A89" s="51" t="s">
        <v>20</v>
      </c>
      <c r="B89" s="46">
        <v>213</v>
      </c>
      <c r="C89" s="8" t="s">
        <v>3</v>
      </c>
      <c r="D89" s="23">
        <v>27.5</v>
      </c>
      <c r="E89" s="18">
        <f>SUM(F89:M89)</f>
        <v>27.5</v>
      </c>
      <c r="F89" s="23"/>
      <c r="G89" s="23"/>
      <c r="H89" s="23"/>
      <c r="I89" s="23"/>
      <c r="J89" s="23"/>
      <c r="K89" s="23"/>
      <c r="L89" s="23">
        <v>27.5</v>
      </c>
      <c r="M89" s="41"/>
      <c r="N89" s="18">
        <f>O89-E89</f>
        <v>0</v>
      </c>
      <c r="O89" s="41">
        <v>27.5</v>
      </c>
    </row>
    <row r="90" spans="1:15" ht="15.75">
      <c r="A90" s="50" t="s">
        <v>68</v>
      </c>
      <c r="B90" s="44">
        <v>220</v>
      </c>
      <c r="C90" s="9" t="s">
        <v>4</v>
      </c>
      <c r="D90" s="15">
        <f aca="true" t="shared" si="36" ref="D90:M90">SUM(D91:D96)</f>
        <v>6.5</v>
      </c>
      <c r="E90" s="15">
        <f t="shared" si="36"/>
        <v>6.5</v>
      </c>
      <c r="F90" s="15">
        <f t="shared" si="36"/>
        <v>0</v>
      </c>
      <c r="G90" s="15">
        <f t="shared" si="36"/>
        <v>0</v>
      </c>
      <c r="H90" s="15">
        <f t="shared" si="36"/>
        <v>0</v>
      </c>
      <c r="I90" s="15">
        <f t="shared" si="36"/>
        <v>0</v>
      </c>
      <c r="J90" s="15">
        <f t="shared" si="36"/>
        <v>0</v>
      </c>
      <c r="K90" s="15">
        <f>SUM(K91:K96)</f>
        <v>0</v>
      </c>
      <c r="L90" s="15">
        <f>SUM(L91:L96)</f>
        <v>6.5</v>
      </c>
      <c r="M90" s="33">
        <f t="shared" si="36"/>
        <v>0</v>
      </c>
      <c r="N90" s="15">
        <f>SUM(N91:N96)</f>
        <v>0</v>
      </c>
      <c r="O90" s="33">
        <f>SUM(O91:O96)</f>
        <v>6.5</v>
      </c>
    </row>
    <row r="91" spans="1:15" ht="15.75">
      <c r="A91" s="51" t="s">
        <v>20</v>
      </c>
      <c r="B91" s="46">
        <v>221</v>
      </c>
      <c r="C91" s="8" t="s">
        <v>5</v>
      </c>
      <c r="D91" s="23">
        <v>3.5</v>
      </c>
      <c r="E91" s="18">
        <f>SUM(F91:M91)</f>
        <v>3.5</v>
      </c>
      <c r="F91" s="23"/>
      <c r="G91" s="23"/>
      <c r="H91" s="23"/>
      <c r="I91" s="23"/>
      <c r="J91" s="23"/>
      <c r="K91" s="23"/>
      <c r="L91" s="23">
        <v>3.5</v>
      </c>
      <c r="M91" s="41"/>
      <c r="N91" s="18">
        <f>O91-E91</f>
        <v>0</v>
      </c>
      <c r="O91" s="41">
        <v>3.5</v>
      </c>
    </row>
    <row r="92" spans="1:15" ht="15.75">
      <c r="A92" s="51" t="s">
        <v>20</v>
      </c>
      <c r="B92" s="46">
        <v>222</v>
      </c>
      <c r="C92" s="8" t="s">
        <v>6</v>
      </c>
      <c r="D92" s="23">
        <v>3</v>
      </c>
      <c r="E92" s="18">
        <f>SUM(F92:M92)</f>
        <v>3</v>
      </c>
      <c r="F92" s="23"/>
      <c r="G92" s="23"/>
      <c r="H92" s="23"/>
      <c r="I92" s="23"/>
      <c r="J92" s="23"/>
      <c r="K92" s="23"/>
      <c r="L92" s="23">
        <v>3</v>
      </c>
      <c r="M92" s="41"/>
      <c r="N92" s="18">
        <f>O92-E92</f>
        <v>0</v>
      </c>
      <c r="O92" s="41">
        <v>3</v>
      </c>
    </row>
    <row r="93" spans="1:15" ht="15.75" hidden="1">
      <c r="A93" s="51" t="s">
        <v>20</v>
      </c>
      <c r="B93" s="46">
        <v>223</v>
      </c>
      <c r="C93" s="8" t="s">
        <v>7</v>
      </c>
      <c r="D93" s="23"/>
      <c r="E93" s="18">
        <f>SUM(F93:M93)</f>
        <v>0</v>
      </c>
      <c r="F93" s="23"/>
      <c r="G93" s="23"/>
      <c r="H93" s="23"/>
      <c r="I93" s="23"/>
      <c r="J93" s="23"/>
      <c r="K93" s="23"/>
      <c r="L93" s="23"/>
      <c r="M93" s="41"/>
      <c r="N93" s="23"/>
      <c r="O93" s="41"/>
    </row>
    <row r="94" spans="1:15" ht="15.75" hidden="1">
      <c r="A94" s="51" t="s">
        <v>20</v>
      </c>
      <c r="B94" s="46">
        <v>224</v>
      </c>
      <c r="C94" s="8" t="s">
        <v>8</v>
      </c>
      <c r="D94" s="23"/>
      <c r="E94" s="18">
        <f>SUM(F94:M94)</f>
        <v>0</v>
      </c>
      <c r="F94" s="23"/>
      <c r="G94" s="23"/>
      <c r="H94" s="23"/>
      <c r="I94" s="23"/>
      <c r="J94" s="23"/>
      <c r="K94" s="23"/>
      <c r="L94" s="23"/>
      <c r="M94" s="41"/>
      <c r="N94" s="23"/>
      <c r="O94" s="41"/>
    </row>
    <row r="95" spans="1:15" ht="15.75" hidden="1">
      <c r="A95" s="51" t="s">
        <v>20</v>
      </c>
      <c r="B95" s="46">
        <v>225</v>
      </c>
      <c r="C95" s="8" t="s">
        <v>9</v>
      </c>
      <c r="D95" s="23"/>
      <c r="E95" s="23"/>
      <c r="F95" s="23"/>
      <c r="G95" s="23"/>
      <c r="H95" s="23"/>
      <c r="I95" s="23"/>
      <c r="J95" s="23"/>
      <c r="K95" s="23"/>
      <c r="L95" s="23"/>
      <c r="M95" s="41"/>
      <c r="N95" s="23"/>
      <c r="O95" s="41"/>
    </row>
    <row r="96" spans="1:15" ht="15.75" hidden="1">
      <c r="A96" s="51" t="s">
        <v>20</v>
      </c>
      <c r="B96" s="46">
        <v>226</v>
      </c>
      <c r="C96" s="8" t="s">
        <v>10</v>
      </c>
      <c r="D96" s="23"/>
      <c r="E96" s="23"/>
      <c r="F96" s="23"/>
      <c r="G96" s="23"/>
      <c r="H96" s="23"/>
      <c r="I96" s="23"/>
      <c r="J96" s="23"/>
      <c r="K96" s="23"/>
      <c r="L96" s="23"/>
      <c r="M96" s="41"/>
      <c r="N96" s="23"/>
      <c r="O96" s="41"/>
    </row>
    <row r="97" spans="1:15" ht="15.75" hidden="1">
      <c r="A97" s="50" t="s">
        <v>68</v>
      </c>
      <c r="B97" s="44">
        <v>290</v>
      </c>
      <c r="C97" s="9" t="s">
        <v>11</v>
      </c>
      <c r="D97" s="23"/>
      <c r="E97" s="23"/>
      <c r="F97" s="23"/>
      <c r="G97" s="23"/>
      <c r="H97" s="23"/>
      <c r="I97" s="23"/>
      <c r="J97" s="23"/>
      <c r="K97" s="23"/>
      <c r="L97" s="23"/>
      <c r="M97" s="41"/>
      <c r="N97" s="23"/>
      <c r="O97" s="41"/>
    </row>
    <row r="98" spans="1:15" ht="15.75">
      <c r="A98" s="50" t="s">
        <v>68</v>
      </c>
      <c r="B98" s="44">
        <v>300</v>
      </c>
      <c r="C98" s="9" t="s">
        <v>12</v>
      </c>
      <c r="D98" s="15">
        <f aca="true" t="shared" si="37" ref="D98:M98">SUM(D99:D100)</f>
        <v>0.8</v>
      </c>
      <c r="E98" s="15">
        <f t="shared" si="37"/>
        <v>0.8</v>
      </c>
      <c r="F98" s="15">
        <f t="shared" si="37"/>
        <v>0</v>
      </c>
      <c r="G98" s="15">
        <f t="shared" si="37"/>
        <v>0</v>
      </c>
      <c r="H98" s="15">
        <f t="shared" si="37"/>
        <v>0</v>
      </c>
      <c r="I98" s="15">
        <f t="shared" si="37"/>
        <v>0</v>
      </c>
      <c r="J98" s="15">
        <f t="shared" si="37"/>
        <v>0</v>
      </c>
      <c r="K98" s="15">
        <f>SUM(K99:K100)</f>
        <v>0</v>
      </c>
      <c r="L98" s="15">
        <f>SUM(L99:L100)</f>
        <v>0.8</v>
      </c>
      <c r="M98" s="33">
        <f t="shared" si="37"/>
        <v>0</v>
      </c>
      <c r="N98" s="15">
        <f>SUM(N99:N100)</f>
        <v>0</v>
      </c>
      <c r="O98" s="33">
        <f>SUM(O99:O100)</f>
        <v>0.8</v>
      </c>
    </row>
    <row r="99" spans="1:15" ht="15.75" hidden="1">
      <c r="A99" s="51" t="s">
        <v>20</v>
      </c>
      <c r="B99" s="46">
        <v>310</v>
      </c>
      <c r="C99" s="8" t="s">
        <v>13</v>
      </c>
      <c r="D99" s="23"/>
      <c r="E99" s="23"/>
      <c r="F99" s="23"/>
      <c r="G99" s="23"/>
      <c r="H99" s="23"/>
      <c r="I99" s="23"/>
      <c r="J99" s="23"/>
      <c r="K99" s="23"/>
      <c r="L99" s="23"/>
      <c r="M99" s="41"/>
      <c r="N99" s="23"/>
      <c r="O99" s="41"/>
    </row>
    <row r="100" spans="1:15" ht="17.25" customHeight="1">
      <c r="A100" s="51" t="s">
        <v>20</v>
      </c>
      <c r="B100" s="46">
        <v>340</v>
      </c>
      <c r="C100" s="8" t="s">
        <v>14</v>
      </c>
      <c r="D100" s="23">
        <v>0.8</v>
      </c>
      <c r="E100" s="18">
        <f>SUM(F100:M100)</f>
        <v>0.8</v>
      </c>
      <c r="F100" s="23"/>
      <c r="G100" s="23"/>
      <c r="H100" s="23"/>
      <c r="I100" s="23"/>
      <c r="J100" s="23"/>
      <c r="K100" s="23"/>
      <c r="L100" s="23">
        <v>0.8</v>
      </c>
      <c r="M100" s="41"/>
      <c r="N100" s="18">
        <f>O100-E100</f>
        <v>0</v>
      </c>
      <c r="O100" s="41">
        <v>0.8</v>
      </c>
    </row>
    <row r="101" spans="1:16" ht="15.75">
      <c r="A101" s="80" t="s">
        <v>25</v>
      </c>
      <c r="B101" s="81"/>
      <c r="C101" s="81"/>
      <c r="D101" s="17">
        <f aca="true" t="shared" si="38" ref="D101:M101">SUM(D86,D90,D97,D98)</f>
        <v>98.2</v>
      </c>
      <c r="E101" s="17">
        <f t="shared" si="38"/>
        <v>98.2</v>
      </c>
      <c r="F101" s="17">
        <f t="shared" si="38"/>
        <v>0</v>
      </c>
      <c r="G101" s="17">
        <f t="shared" si="38"/>
        <v>0</v>
      </c>
      <c r="H101" s="17">
        <f t="shared" si="38"/>
        <v>0</v>
      </c>
      <c r="I101" s="17">
        <f t="shared" si="38"/>
        <v>0</v>
      </c>
      <c r="J101" s="17">
        <f t="shared" si="38"/>
        <v>0</v>
      </c>
      <c r="K101" s="17">
        <f>SUM(K86,K90,K97,K98)</f>
        <v>0</v>
      </c>
      <c r="L101" s="17">
        <f>SUM(L86,L90,L97,L98)</f>
        <v>98.2</v>
      </c>
      <c r="M101" s="35">
        <f t="shared" si="38"/>
        <v>0</v>
      </c>
      <c r="N101" s="17">
        <f>SUM(N86,N90,N97,N98)</f>
        <v>0</v>
      </c>
      <c r="O101" s="35">
        <f>SUM(O86,O90,O97,O98)</f>
        <v>98.2</v>
      </c>
      <c r="P101" s="68"/>
    </row>
    <row r="102" spans="1:15" ht="35.25" customHeight="1">
      <c r="A102" s="82" t="s">
        <v>69</v>
      </c>
      <c r="B102" s="83"/>
      <c r="C102" s="83"/>
      <c r="D102" s="22"/>
      <c r="E102" s="22"/>
      <c r="F102" s="22"/>
      <c r="G102" s="22"/>
      <c r="H102" s="22"/>
      <c r="I102" s="22"/>
      <c r="J102" s="22"/>
      <c r="K102" s="22"/>
      <c r="L102" s="22"/>
      <c r="M102" s="40"/>
      <c r="N102" s="22"/>
      <c r="O102" s="40"/>
    </row>
    <row r="103" spans="1:15" ht="16.5" customHeight="1" hidden="1">
      <c r="A103" s="24"/>
      <c r="B103" s="79" t="s">
        <v>70</v>
      </c>
      <c r="C103" s="79"/>
      <c r="D103" s="17">
        <f aca="true" t="shared" si="39" ref="D103:M103">SUM(D104,D107)</f>
        <v>0</v>
      </c>
      <c r="E103" s="17">
        <f t="shared" si="39"/>
        <v>0</v>
      </c>
      <c r="F103" s="17">
        <f t="shared" si="39"/>
        <v>0</v>
      </c>
      <c r="G103" s="17">
        <f t="shared" si="39"/>
        <v>0</v>
      </c>
      <c r="H103" s="17">
        <f t="shared" si="39"/>
        <v>0</v>
      </c>
      <c r="I103" s="17">
        <f t="shared" si="39"/>
        <v>0</v>
      </c>
      <c r="J103" s="17">
        <f t="shared" si="39"/>
        <v>0</v>
      </c>
      <c r="K103" s="17">
        <f>SUM(K104,K107)</f>
        <v>0</v>
      </c>
      <c r="L103" s="17">
        <f>SUM(L104,L107)</f>
        <v>0</v>
      </c>
      <c r="M103" s="35">
        <f t="shared" si="39"/>
        <v>0</v>
      </c>
      <c r="N103" s="17">
        <f>SUM(N104,N107)</f>
        <v>0</v>
      </c>
      <c r="O103" s="35">
        <f>SUM(O104,O107)</f>
        <v>0</v>
      </c>
    </row>
    <row r="104" spans="1:15" ht="15.75" hidden="1">
      <c r="A104" s="50" t="s">
        <v>47</v>
      </c>
      <c r="B104" s="44">
        <v>220</v>
      </c>
      <c r="C104" s="9" t="s">
        <v>4</v>
      </c>
      <c r="D104" s="15">
        <f aca="true" t="shared" si="40" ref="D104:M104">SUM(D105,D106)</f>
        <v>0</v>
      </c>
      <c r="E104" s="15">
        <f t="shared" si="40"/>
        <v>0</v>
      </c>
      <c r="F104" s="15">
        <f t="shared" si="40"/>
        <v>0</v>
      </c>
      <c r="G104" s="15">
        <f t="shared" si="40"/>
        <v>0</v>
      </c>
      <c r="H104" s="15">
        <f t="shared" si="40"/>
        <v>0</v>
      </c>
      <c r="I104" s="15">
        <f t="shared" si="40"/>
        <v>0</v>
      </c>
      <c r="J104" s="15">
        <f t="shared" si="40"/>
        <v>0</v>
      </c>
      <c r="K104" s="15">
        <f>SUM(K105,K106)</f>
        <v>0</v>
      </c>
      <c r="L104" s="15">
        <f>SUM(L105,L106)</f>
        <v>0</v>
      </c>
      <c r="M104" s="33">
        <f t="shared" si="40"/>
        <v>0</v>
      </c>
      <c r="N104" s="15">
        <f>SUM(N105,N106)</f>
        <v>0</v>
      </c>
      <c r="O104" s="33">
        <f>SUM(O105,O106)</f>
        <v>0</v>
      </c>
    </row>
    <row r="105" spans="1:15" ht="15.75" hidden="1">
      <c r="A105" s="51" t="s">
        <v>47</v>
      </c>
      <c r="B105" s="46">
        <v>225</v>
      </c>
      <c r="C105" s="8" t="s">
        <v>9</v>
      </c>
      <c r="D105" s="18"/>
      <c r="E105" s="18"/>
      <c r="F105" s="18"/>
      <c r="G105" s="18"/>
      <c r="H105" s="18"/>
      <c r="I105" s="18"/>
      <c r="J105" s="18"/>
      <c r="K105" s="18"/>
      <c r="L105" s="18"/>
      <c r="M105" s="36"/>
      <c r="N105" s="18"/>
      <c r="O105" s="36"/>
    </row>
    <row r="106" spans="1:15" ht="15.75" hidden="1">
      <c r="A106" s="51" t="s">
        <v>47</v>
      </c>
      <c r="B106" s="46">
        <v>226</v>
      </c>
      <c r="C106" s="8" t="s">
        <v>10</v>
      </c>
      <c r="D106" s="18"/>
      <c r="E106" s="18"/>
      <c r="F106" s="18"/>
      <c r="G106" s="18"/>
      <c r="H106" s="18"/>
      <c r="I106" s="18"/>
      <c r="J106" s="18"/>
      <c r="K106" s="18"/>
      <c r="L106" s="18"/>
      <c r="M106" s="36"/>
      <c r="N106" s="18"/>
      <c r="O106" s="36"/>
    </row>
    <row r="107" spans="1:15" ht="15.75" hidden="1">
      <c r="A107" s="50" t="s">
        <v>47</v>
      </c>
      <c r="B107" s="44">
        <v>300</v>
      </c>
      <c r="C107" s="9" t="s">
        <v>12</v>
      </c>
      <c r="D107" s="15">
        <f aca="true" t="shared" si="41" ref="D107:M107">SUM(D108,D109)</f>
        <v>0</v>
      </c>
      <c r="E107" s="15">
        <f t="shared" si="41"/>
        <v>0</v>
      </c>
      <c r="F107" s="15">
        <f t="shared" si="41"/>
        <v>0</v>
      </c>
      <c r="G107" s="15">
        <f t="shared" si="41"/>
        <v>0</v>
      </c>
      <c r="H107" s="15">
        <f t="shared" si="41"/>
        <v>0</v>
      </c>
      <c r="I107" s="15">
        <f t="shared" si="41"/>
        <v>0</v>
      </c>
      <c r="J107" s="15">
        <f t="shared" si="41"/>
        <v>0</v>
      </c>
      <c r="K107" s="15">
        <f>SUM(K108,K109)</f>
        <v>0</v>
      </c>
      <c r="L107" s="15">
        <f>SUM(L108,L109)</f>
        <v>0</v>
      </c>
      <c r="M107" s="33">
        <f t="shared" si="41"/>
        <v>0</v>
      </c>
      <c r="N107" s="15">
        <f>SUM(N108,N109)</f>
        <v>0</v>
      </c>
      <c r="O107" s="33">
        <f>SUM(O108,O109)</f>
        <v>0</v>
      </c>
    </row>
    <row r="108" spans="1:15" ht="15.75" hidden="1">
      <c r="A108" s="51" t="s">
        <v>47</v>
      </c>
      <c r="B108" s="46">
        <v>310</v>
      </c>
      <c r="C108" s="8" t="s">
        <v>13</v>
      </c>
      <c r="D108" s="18"/>
      <c r="E108" s="18">
        <f>SUM(F108:M108)</f>
        <v>0</v>
      </c>
      <c r="F108" s="18"/>
      <c r="G108" s="18"/>
      <c r="H108" s="18"/>
      <c r="I108" s="18"/>
      <c r="J108" s="18"/>
      <c r="K108" s="18"/>
      <c r="L108" s="18"/>
      <c r="M108" s="36">
        <v>0</v>
      </c>
      <c r="N108" s="18"/>
      <c r="O108" s="36">
        <v>0</v>
      </c>
    </row>
    <row r="109" spans="1:15" ht="31.5" hidden="1">
      <c r="A109" s="51" t="s">
        <v>47</v>
      </c>
      <c r="B109" s="46">
        <v>340</v>
      </c>
      <c r="C109" s="8" t="s">
        <v>14</v>
      </c>
      <c r="D109" s="18"/>
      <c r="E109" s="18"/>
      <c r="F109" s="18"/>
      <c r="G109" s="18"/>
      <c r="H109" s="18"/>
      <c r="I109" s="18"/>
      <c r="J109" s="18"/>
      <c r="K109" s="18"/>
      <c r="L109" s="18"/>
      <c r="M109" s="36"/>
      <c r="N109" s="18"/>
      <c r="O109" s="36"/>
    </row>
    <row r="110" spans="1:15" ht="36.75" customHeight="1">
      <c r="A110" s="24"/>
      <c r="B110" s="79" t="s">
        <v>71</v>
      </c>
      <c r="C110" s="79"/>
      <c r="D110" s="17">
        <f aca="true" t="shared" si="42" ref="D110:M110">SUM(D111,D115,D114)</f>
        <v>38</v>
      </c>
      <c r="E110" s="17">
        <f t="shared" si="42"/>
        <v>0</v>
      </c>
      <c r="F110" s="17">
        <f t="shared" si="42"/>
        <v>0</v>
      </c>
      <c r="G110" s="17">
        <f t="shared" si="42"/>
        <v>0</v>
      </c>
      <c r="H110" s="17">
        <f t="shared" si="42"/>
        <v>0</v>
      </c>
      <c r="I110" s="17">
        <f t="shared" si="42"/>
        <v>0</v>
      </c>
      <c r="J110" s="17">
        <f t="shared" si="42"/>
        <v>0</v>
      </c>
      <c r="K110" s="17">
        <f>SUM(K111,K115,K114)</f>
        <v>0</v>
      </c>
      <c r="L110" s="17">
        <f>SUM(L111,L115,L114)</f>
        <v>0</v>
      </c>
      <c r="M110" s="35">
        <f t="shared" si="42"/>
        <v>0</v>
      </c>
      <c r="N110" s="17">
        <f>SUM(N111,N115,N114)</f>
        <v>0</v>
      </c>
      <c r="O110" s="35">
        <f>SUM(O111,O115,O114)</f>
        <v>0</v>
      </c>
    </row>
    <row r="111" spans="1:15" ht="15.75">
      <c r="A111" s="50" t="s">
        <v>45</v>
      </c>
      <c r="B111" s="44">
        <v>220</v>
      </c>
      <c r="C111" s="9" t="s">
        <v>4</v>
      </c>
      <c r="D111" s="15">
        <f aca="true" t="shared" si="43" ref="D111:M111">SUM(D112,D113)</f>
        <v>38</v>
      </c>
      <c r="E111" s="15">
        <f t="shared" si="43"/>
        <v>0</v>
      </c>
      <c r="F111" s="15">
        <f t="shared" si="43"/>
        <v>0</v>
      </c>
      <c r="G111" s="15">
        <f t="shared" si="43"/>
        <v>0</v>
      </c>
      <c r="H111" s="15">
        <f t="shared" si="43"/>
        <v>0</v>
      </c>
      <c r="I111" s="15">
        <f t="shared" si="43"/>
        <v>0</v>
      </c>
      <c r="J111" s="15">
        <f t="shared" si="43"/>
        <v>0</v>
      </c>
      <c r="K111" s="15">
        <f>SUM(K112,K113)</f>
        <v>0</v>
      </c>
      <c r="L111" s="15">
        <f>SUM(L112,L113)</f>
        <v>0</v>
      </c>
      <c r="M111" s="33">
        <f t="shared" si="43"/>
        <v>0</v>
      </c>
      <c r="N111" s="15">
        <f>SUM(N112,N113)</f>
        <v>0</v>
      </c>
      <c r="O111" s="33">
        <f>SUM(O112,O113)</f>
        <v>0</v>
      </c>
    </row>
    <row r="112" spans="1:15" ht="15.75" hidden="1">
      <c r="A112" s="51" t="s">
        <v>45</v>
      </c>
      <c r="B112" s="46">
        <v>225</v>
      </c>
      <c r="C112" s="8" t="s">
        <v>9</v>
      </c>
      <c r="D112" s="18"/>
      <c r="E112" s="18">
        <f>SUM(F112:M112)</f>
        <v>0</v>
      </c>
      <c r="F112" s="18"/>
      <c r="G112" s="18"/>
      <c r="H112" s="18"/>
      <c r="I112" s="18"/>
      <c r="J112" s="18"/>
      <c r="K112" s="18"/>
      <c r="L112" s="18"/>
      <c r="M112" s="36"/>
      <c r="N112" s="18"/>
      <c r="O112" s="36"/>
    </row>
    <row r="113" spans="1:15" ht="15.75">
      <c r="A113" s="51" t="s">
        <v>45</v>
      </c>
      <c r="B113" s="46">
        <v>226</v>
      </c>
      <c r="C113" s="8" t="s">
        <v>10</v>
      </c>
      <c r="D113" s="18">
        <v>38</v>
      </c>
      <c r="E113" s="18">
        <f>SUM(F113:M113)</f>
        <v>0</v>
      </c>
      <c r="F113" s="18"/>
      <c r="G113" s="18"/>
      <c r="H113" s="18"/>
      <c r="I113" s="18"/>
      <c r="J113" s="18"/>
      <c r="K113" s="18"/>
      <c r="L113" s="18"/>
      <c r="M113" s="36"/>
      <c r="N113" s="18"/>
      <c r="O113" s="36"/>
    </row>
    <row r="114" spans="1:15" ht="15.75" hidden="1">
      <c r="A114" s="51" t="s">
        <v>45</v>
      </c>
      <c r="B114" s="46">
        <v>290</v>
      </c>
      <c r="C114" s="8" t="s">
        <v>11</v>
      </c>
      <c r="D114" s="18"/>
      <c r="E114" s="18">
        <f>SUM(F114:M114)</f>
        <v>0</v>
      </c>
      <c r="F114" s="18"/>
      <c r="G114" s="18"/>
      <c r="H114" s="18"/>
      <c r="I114" s="18"/>
      <c r="J114" s="18"/>
      <c r="K114" s="18"/>
      <c r="L114" s="18"/>
      <c r="M114" s="36"/>
      <c r="N114" s="18"/>
      <c r="O114" s="36"/>
    </row>
    <row r="115" spans="1:15" ht="15.75" hidden="1">
      <c r="A115" s="50" t="s">
        <v>45</v>
      </c>
      <c r="B115" s="44">
        <v>300</v>
      </c>
      <c r="C115" s="9" t="s">
        <v>12</v>
      </c>
      <c r="D115" s="15">
        <f aca="true" t="shared" si="44" ref="D115:M115">SUM(D116,D117)</f>
        <v>0</v>
      </c>
      <c r="E115" s="15">
        <f t="shared" si="44"/>
        <v>0</v>
      </c>
      <c r="F115" s="15">
        <f t="shared" si="44"/>
        <v>0</v>
      </c>
      <c r="G115" s="15">
        <f t="shared" si="44"/>
        <v>0</v>
      </c>
      <c r="H115" s="15">
        <f t="shared" si="44"/>
        <v>0</v>
      </c>
      <c r="I115" s="15">
        <f t="shared" si="44"/>
        <v>0</v>
      </c>
      <c r="J115" s="15">
        <f t="shared" si="44"/>
        <v>0</v>
      </c>
      <c r="K115" s="15">
        <f>SUM(K116,K117)</f>
        <v>0</v>
      </c>
      <c r="L115" s="15">
        <f>SUM(L116,L117)</f>
        <v>0</v>
      </c>
      <c r="M115" s="33">
        <f t="shared" si="44"/>
        <v>0</v>
      </c>
      <c r="N115" s="15">
        <f>SUM(N116,N117)</f>
        <v>0</v>
      </c>
      <c r="O115" s="33">
        <f>SUM(O116,O117)</f>
        <v>0</v>
      </c>
    </row>
    <row r="116" spans="1:15" ht="15.75" hidden="1">
      <c r="A116" s="51" t="s">
        <v>45</v>
      </c>
      <c r="B116" s="46">
        <v>310</v>
      </c>
      <c r="C116" s="8" t="s">
        <v>13</v>
      </c>
      <c r="D116" s="18"/>
      <c r="E116" s="18">
        <f>SUM(F116:M116)</f>
        <v>0</v>
      </c>
      <c r="F116" s="18"/>
      <c r="G116" s="18"/>
      <c r="H116" s="18"/>
      <c r="I116" s="18"/>
      <c r="J116" s="18"/>
      <c r="K116" s="18"/>
      <c r="L116" s="18"/>
      <c r="M116" s="36"/>
      <c r="N116" s="18"/>
      <c r="O116" s="36"/>
    </row>
    <row r="117" spans="1:15" ht="31.5" hidden="1">
      <c r="A117" s="51" t="s">
        <v>45</v>
      </c>
      <c r="B117" s="46">
        <v>340</v>
      </c>
      <c r="C117" s="8" t="s">
        <v>14</v>
      </c>
      <c r="D117" s="18"/>
      <c r="E117" s="18">
        <f>SUM(F117:M117)</f>
        <v>0</v>
      </c>
      <c r="F117" s="18"/>
      <c r="G117" s="18"/>
      <c r="H117" s="18"/>
      <c r="I117" s="18"/>
      <c r="J117" s="18"/>
      <c r="K117" s="18"/>
      <c r="L117" s="18"/>
      <c r="M117" s="36"/>
      <c r="N117" s="18"/>
      <c r="O117" s="36"/>
    </row>
    <row r="118" spans="1:15" ht="15.75">
      <c r="A118" s="80" t="s">
        <v>44</v>
      </c>
      <c r="B118" s="81"/>
      <c r="C118" s="81"/>
      <c r="D118" s="17">
        <f aca="true" t="shared" si="45" ref="D118:M118">SUM(D103,D110)</f>
        <v>38</v>
      </c>
      <c r="E118" s="17">
        <f t="shared" si="45"/>
        <v>0</v>
      </c>
      <c r="F118" s="17">
        <f t="shared" si="45"/>
        <v>0</v>
      </c>
      <c r="G118" s="17">
        <f t="shared" si="45"/>
        <v>0</v>
      </c>
      <c r="H118" s="17">
        <f t="shared" si="45"/>
        <v>0</v>
      </c>
      <c r="I118" s="17">
        <f t="shared" si="45"/>
        <v>0</v>
      </c>
      <c r="J118" s="17">
        <f t="shared" si="45"/>
        <v>0</v>
      </c>
      <c r="K118" s="17">
        <f>SUM(K103,K110)</f>
        <v>0</v>
      </c>
      <c r="L118" s="17">
        <f>SUM(L103,L110)</f>
        <v>0</v>
      </c>
      <c r="M118" s="35">
        <f t="shared" si="45"/>
        <v>0</v>
      </c>
      <c r="N118" s="17">
        <f>SUM(N103,N110)</f>
        <v>0</v>
      </c>
      <c r="O118" s="35">
        <f>SUM(O103,O110)</f>
        <v>0</v>
      </c>
    </row>
    <row r="119" spans="1:15" ht="15.75">
      <c r="A119" s="82" t="s">
        <v>72</v>
      </c>
      <c r="B119" s="83"/>
      <c r="C119" s="83"/>
      <c r="D119" s="22"/>
      <c r="E119" s="22"/>
      <c r="F119" s="22"/>
      <c r="G119" s="22"/>
      <c r="H119" s="22"/>
      <c r="I119" s="22"/>
      <c r="J119" s="22"/>
      <c r="K119" s="22"/>
      <c r="L119" s="22"/>
      <c r="M119" s="40"/>
      <c r="N119" s="22"/>
      <c r="O119" s="40"/>
    </row>
    <row r="120" spans="1:15" ht="15.75">
      <c r="A120" s="24"/>
      <c r="B120" s="79" t="s">
        <v>73</v>
      </c>
      <c r="C120" s="79"/>
      <c r="D120" s="17">
        <f aca="true" t="shared" si="46" ref="D120:M120">SUM(D121,D122,D123)</f>
        <v>42.4</v>
      </c>
      <c r="E120" s="17">
        <f t="shared" si="46"/>
        <v>42.4</v>
      </c>
      <c r="F120" s="17">
        <f t="shared" si="46"/>
        <v>0</v>
      </c>
      <c r="G120" s="17">
        <f t="shared" si="46"/>
        <v>0</v>
      </c>
      <c r="H120" s="17">
        <f t="shared" si="46"/>
        <v>0</v>
      </c>
      <c r="I120" s="17">
        <f t="shared" si="46"/>
        <v>0</v>
      </c>
      <c r="J120" s="17">
        <f t="shared" si="46"/>
        <v>0</v>
      </c>
      <c r="K120" s="17">
        <f>SUM(K121,K122,K123)</f>
        <v>0</v>
      </c>
      <c r="L120" s="17">
        <f>SUM(L121,L122,L123)</f>
        <v>0</v>
      </c>
      <c r="M120" s="35">
        <f t="shared" si="46"/>
        <v>42.4</v>
      </c>
      <c r="N120" s="17">
        <f>SUM(N121,N122,N123)</f>
        <v>0</v>
      </c>
      <c r="O120" s="35">
        <f>SUM(O121,O122,O123)</f>
        <v>42.4</v>
      </c>
    </row>
    <row r="121" spans="1:15" ht="15.75">
      <c r="A121" s="56" t="s">
        <v>61</v>
      </c>
      <c r="B121" s="46">
        <v>211</v>
      </c>
      <c r="C121" s="8" t="s">
        <v>1</v>
      </c>
      <c r="D121" s="23">
        <v>28.2</v>
      </c>
      <c r="E121" s="18">
        <f>SUM(F121:M121)</f>
        <v>28.2</v>
      </c>
      <c r="F121" s="23"/>
      <c r="G121" s="23"/>
      <c r="H121" s="23"/>
      <c r="I121" s="23"/>
      <c r="J121" s="23"/>
      <c r="K121" s="23"/>
      <c r="L121" s="23"/>
      <c r="M121" s="41">
        <v>28.2</v>
      </c>
      <c r="N121" s="23"/>
      <c r="O121" s="41">
        <v>28.2</v>
      </c>
    </row>
    <row r="122" spans="1:15" ht="15.75">
      <c r="A122" s="56" t="s">
        <v>61</v>
      </c>
      <c r="B122" s="46">
        <v>213</v>
      </c>
      <c r="C122" s="8" t="s">
        <v>3</v>
      </c>
      <c r="D122" s="23">
        <v>12.2</v>
      </c>
      <c r="E122" s="18">
        <f>SUM(F122:M122)</f>
        <v>12.2</v>
      </c>
      <c r="F122" s="23"/>
      <c r="G122" s="23"/>
      <c r="H122" s="23"/>
      <c r="I122" s="23"/>
      <c r="J122" s="23"/>
      <c r="K122" s="23"/>
      <c r="L122" s="23"/>
      <c r="M122" s="41">
        <v>12.2</v>
      </c>
      <c r="N122" s="23"/>
      <c r="O122" s="41">
        <v>12.2</v>
      </c>
    </row>
    <row r="123" spans="1:15" ht="13.5" customHeight="1">
      <c r="A123" s="56" t="s">
        <v>61</v>
      </c>
      <c r="B123" s="46">
        <v>340</v>
      </c>
      <c r="C123" s="8" t="s">
        <v>14</v>
      </c>
      <c r="D123" s="23">
        <v>2</v>
      </c>
      <c r="E123" s="18">
        <f>SUM(F123:M123)</f>
        <v>2</v>
      </c>
      <c r="F123" s="23"/>
      <c r="G123" s="23"/>
      <c r="H123" s="23"/>
      <c r="I123" s="23"/>
      <c r="J123" s="23"/>
      <c r="K123" s="23"/>
      <c r="L123" s="23"/>
      <c r="M123" s="41">
        <v>2</v>
      </c>
      <c r="N123" s="23"/>
      <c r="O123" s="41">
        <v>2</v>
      </c>
    </row>
    <row r="124" spans="1:15" ht="15.75" hidden="1">
      <c r="A124" s="24"/>
      <c r="B124" s="79" t="s">
        <v>74</v>
      </c>
      <c r="C124" s="79"/>
      <c r="D124" s="17">
        <f aca="true" t="shared" si="47" ref="D124:M124">SUM(D125:D127)</f>
        <v>0</v>
      </c>
      <c r="E124" s="17">
        <f t="shared" si="47"/>
        <v>0</v>
      </c>
      <c r="F124" s="17">
        <f t="shared" si="47"/>
        <v>0</v>
      </c>
      <c r="G124" s="17">
        <f t="shared" si="47"/>
        <v>0</v>
      </c>
      <c r="H124" s="17">
        <f t="shared" si="47"/>
        <v>0</v>
      </c>
      <c r="I124" s="17">
        <f t="shared" si="47"/>
        <v>0</v>
      </c>
      <c r="J124" s="17">
        <f t="shared" si="47"/>
        <v>0</v>
      </c>
      <c r="K124" s="17">
        <f>SUM(K125:K127)</f>
        <v>0</v>
      </c>
      <c r="L124" s="17">
        <f>SUM(L125:L127)</f>
        <v>0</v>
      </c>
      <c r="M124" s="35">
        <f t="shared" si="47"/>
        <v>0</v>
      </c>
      <c r="N124" s="17">
        <f>SUM(N125:N127)</f>
        <v>0</v>
      </c>
      <c r="O124" s="35">
        <f>SUM(O125:O127)</f>
        <v>0</v>
      </c>
    </row>
    <row r="125" spans="1:15" ht="15.75" hidden="1">
      <c r="A125" s="56" t="s">
        <v>75</v>
      </c>
      <c r="B125" s="46">
        <v>224</v>
      </c>
      <c r="C125" s="8" t="s">
        <v>8</v>
      </c>
      <c r="D125" s="23"/>
      <c r="E125" s="18">
        <f>SUM(F125:M125)</f>
        <v>0</v>
      </c>
      <c r="F125" s="23"/>
      <c r="G125" s="23"/>
      <c r="H125" s="23"/>
      <c r="I125" s="23"/>
      <c r="J125" s="23"/>
      <c r="K125" s="23"/>
      <c r="L125" s="23"/>
      <c r="M125" s="41"/>
      <c r="N125" s="23"/>
      <c r="O125" s="41"/>
    </row>
    <row r="126" spans="1:15" ht="15.75" hidden="1">
      <c r="A126" s="56" t="s">
        <v>75</v>
      </c>
      <c r="B126" s="46">
        <v>225</v>
      </c>
      <c r="C126" s="8" t="s">
        <v>9</v>
      </c>
      <c r="D126" s="23"/>
      <c r="E126" s="18">
        <f>SUM(F126:M126)</f>
        <v>0</v>
      </c>
      <c r="F126" s="23"/>
      <c r="G126" s="23"/>
      <c r="H126" s="23"/>
      <c r="I126" s="23"/>
      <c r="J126" s="23"/>
      <c r="K126" s="23"/>
      <c r="L126" s="23"/>
      <c r="M126" s="41"/>
      <c r="N126" s="23"/>
      <c r="O126" s="41"/>
    </row>
    <row r="127" spans="1:15" ht="15.75" hidden="1">
      <c r="A127" s="56" t="s">
        <v>75</v>
      </c>
      <c r="B127" s="46">
        <v>310</v>
      </c>
      <c r="C127" s="8" t="s">
        <v>13</v>
      </c>
      <c r="D127" s="23"/>
      <c r="E127" s="18">
        <f>SUM(F127:M127)</f>
        <v>0</v>
      </c>
      <c r="F127" s="23"/>
      <c r="G127" s="23"/>
      <c r="H127" s="23"/>
      <c r="I127" s="23"/>
      <c r="J127" s="23"/>
      <c r="K127" s="23"/>
      <c r="L127" s="23"/>
      <c r="M127" s="41"/>
      <c r="N127" s="23"/>
      <c r="O127" s="41"/>
    </row>
    <row r="128" spans="1:15" ht="15.75">
      <c r="A128" s="24"/>
      <c r="B128" s="79" t="s">
        <v>76</v>
      </c>
      <c r="C128" s="79"/>
      <c r="D128" s="17">
        <f aca="true" t="shared" si="48" ref="D128:M128">SUM(D129:D139)</f>
        <v>702</v>
      </c>
      <c r="E128" s="17">
        <f t="shared" si="48"/>
        <v>702</v>
      </c>
      <c r="F128" s="17">
        <f t="shared" si="48"/>
        <v>0</v>
      </c>
      <c r="G128" s="17">
        <f t="shared" si="48"/>
        <v>0</v>
      </c>
      <c r="H128" s="17">
        <f t="shared" si="48"/>
        <v>0</v>
      </c>
      <c r="I128" s="17">
        <f t="shared" si="48"/>
        <v>0</v>
      </c>
      <c r="J128" s="17">
        <f t="shared" si="48"/>
        <v>0</v>
      </c>
      <c r="K128" s="17">
        <f>SUM(K129:K139)</f>
        <v>702</v>
      </c>
      <c r="L128" s="17">
        <f>SUM(L129:L139)</f>
        <v>0</v>
      </c>
      <c r="M128" s="35">
        <f t="shared" si="48"/>
        <v>0</v>
      </c>
      <c r="N128" s="17">
        <f>SUM(N129:N139)</f>
        <v>0</v>
      </c>
      <c r="O128" s="35">
        <f>SUM(O129:O139)</f>
        <v>702</v>
      </c>
    </row>
    <row r="129" spans="1:15" ht="31.5" hidden="1">
      <c r="A129" s="56" t="s">
        <v>62</v>
      </c>
      <c r="B129" s="46">
        <v>225</v>
      </c>
      <c r="C129" s="8" t="s">
        <v>77</v>
      </c>
      <c r="D129" s="23"/>
      <c r="E129" s="18">
        <f>SUM(F129:M129)</f>
        <v>0</v>
      </c>
      <c r="F129" s="23"/>
      <c r="G129" s="23"/>
      <c r="H129" s="23"/>
      <c r="I129" s="23"/>
      <c r="J129" s="23"/>
      <c r="K129" s="23"/>
      <c r="L129" s="23"/>
      <c r="M129" s="41"/>
      <c r="N129" s="23"/>
      <c r="O129" s="41"/>
    </row>
    <row r="130" spans="1:15" ht="15.75">
      <c r="A130" s="56" t="s">
        <v>62</v>
      </c>
      <c r="B130" s="46">
        <v>225</v>
      </c>
      <c r="C130" s="8" t="s">
        <v>9</v>
      </c>
      <c r="D130" s="23"/>
      <c r="E130" s="18">
        <f>SUM(F130:M130)</f>
        <v>0</v>
      </c>
      <c r="F130" s="23"/>
      <c r="G130" s="23"/>
      <c r="H130" s="23"/>
      <c r="I130" s="23"/>
      <c r="J130" s="23"/>
      <c r="K130" s="23"/>
      <c r="L130" s="23"/>
      <c r="M130" s="41"/>
      <c r="N130" s="23"/>
      <c r="O130" s="41"/>
    </row>
    <row r="131" spans="1:15" ht="31.5">
      <c r="A131" s="56" t="s">
        <v>62</v>
      </c>
      <c r="B131" s="46">
        <v>225</v>
      </c>
      <c r="C131" s="8" t="s">
        <v>77</v>
      </c>
      <c r="D131" s="23">
        <v>702</v>
      </c>
      <c r="E131" s="18">
        <f>SUM(F131:M131)</f>
        <v>702</v>
      </c>
      <c r="F131" s="23"/>
      <c r="G131" s="23"/>
      <c r="H131" s="23"/>
      <c r="I131" s="23"/>
      <c r="J131" s="23"/>
      <c r="K131" s="23">
        <v>702</v>
      </c>
      <c r="L131" s="23"/>
      <c r="M131" s="41"/>
      <c r="N131" s="23"/>
      <c r="O131" s="41">
        <v>702</v>
      </c>
    </row>
    <row r="132" spans="1:15" ht="15.75" hidden="1">
      <c r="A132" s="56" t="s">
        <v>62</v>
      </c>
      <c r="B132" s="46">
        <v>226</v>
      </c>
      <c r="C132" s="8" t="s">
        <v>10</v>
      </c>
      <c r="D132" s="23"/>
      <c r="E132" s="18">
        <f>SUM(F132:M132)</f>
        <v>0</v>
      </c>
      <c r="F132" s="23"/>
      <c r="G132" s="23"/>
      <c r="H132" s="23"/>
      <c r="I132" s="23"/>
      <c r="J132" s="23"/>
      <c r="K132" s="23"/>
      <c r="L132" s="23"/>
      <c r="M132" s="41"/>
      <c r="N132" s="23"/>
      <c r="O132" s="41"/>
    </row>
    <row r="133" spans="1:15" ht="31.5" hidden="1">
      <c r="A133" s="56" t="s">
        <v>62</v>
      </c>
      <c r="B133" s="46">
        <v>226</v>
      </c>
      <c r="C133" s="8" t="s">
        <v>77</v>
      </c>
      <c r="D133" s="23"/>
      <c r="E133" s="23"/>
      <c r="F133" s="23"/>
      <c r="G133" s="23"/>
      <c r="H133" s="23"/>
      <c r="I133" s="23"/>
      <c r="J133" s="23"/>
      <c r="K133" s="23"/>
      <c r="L133" s="23"/>
      <c r="M133" s="41"/>
      <c r="N133" s="23"/>
      <c r="O133" s="41"/>
    </row>
    <row r="134" spans="1:15" ht="31.5" hidden="1">
      <c r="A134" s="56" t="s">
        <v>62</v>
      </c>
      <c r="B134" s="46">
        <v>290</v>
      </c>
      <c r="C134" s="8" t="s">
        <v>77</v>
      </c>
      <c r="D134" s="23"/>
      <c r="E134" s="23"/>
      <c r="F134" s="23"/>
      <c r="G134" s="23"/>
      <c r="H134" s="23"/>
      <c r="I134" s="23"/>
      <c r="J134" s="23"/>
      <c r="K134" s="23"/>
      <c r="L134" s="23"/>
      <c r="M134" s="41"/>
      <c r="N134" s="23"/>
      <c r="O134" s="41"/>
    </row>
    <row r="135" spans="1:15" ht="31.5" hidden="1">
      <c r="A135" s="56" t="s">
        <v>62</v>
      </c>
      <c r="B135" s="46">
        <v>290</v>
      </c>
      <c r="C135" s="8" t="s">
        <v>79</v>
      </c>
      <c r="D135" s="23"/>
      <c r="E135" s="23"/>
      <c r="F135" s="23"/>
      <c r="G135" s="23"/>
      <c r="H135" s="23"/>
      <c r="I135" s="23"/>
      <c r="J135" s="23"/>
      <c r="K135" s="23"/>
      <c r="L135" s="23"/>
      <c r="M135" s="41"/>
      <c r="N135" s="23"/>
      <c r="O135" s="41"/>
    </row>
    <row r="136" spans="1:15" ht="31.5" hidden="1">
      <c r="A136" s="56" t="s">
        <v>62</v>
      </c>
      <c r="B136" s="46">
        <v>310</v>
      </c>
      <c r="C136" s="8" t="s">
        <v>78</v>
      </c>
      <c r="D136" s="23"/>
      <c r="E136" s="23"/>
      <c r="F136" s="23"/>
      <c r="G136" s="23"/>
      <c r="H136" s="23"/>
      <c r="I136" s="23"/>
      <c r="J136" s="23"/>
      <c r="K136" s="23"/>
      <c r="L136" s="23"/>
      <c r="M136" s="41"/>
      <c r="N136" s="23"/>
      <c r="O136" s="41"/>
    </row>
    <row r="137" spans="1:15" ht="31.5" hidden="1">
      <c r="A137" s="56" t="s">
        <v>62</v>
      </c>
      <c r="B137" s="46">
        <v>310</v>
      </c>
      <c r="C137" s="8" t="s">
        <v>79</v>
      </c>
      <c r="D137" s="23"/>
      <c r="E137" s="23"/>
      <c r="F137" s="23"/>
      <c r="G137" s="23"/>
      <c r="H137" s="23"/>
      <c r="I137" s="23"/>
      <c r="J137" s="23"/>
      <c r="K137" s="23"/>
      <c r="L137" s="23"/>
      <c r="M137" s="41"/>
      <c r="N137" s="23"/>
      <c r="O137" s="41"/>
    </row>
    <row r="138" spans="1:15" ht="31.5" hidden="1">
      <c r="A138" s="56" t="s">
        <v>62</v>
      </c>
      <c r="B138" s="46">
        <v>340</v>
      </c>
      <c r="C138" s="8" t="s">
        <v>77</v>
      </c>
      <c r="D138" s="23"/>
      <c r="E138" s="23"/>
      <c r="F138" s="23"/>
      <c r="G138" s="23"/>
      <c r="H138" s="23"/>
      <c r="I138" s="23"/>
      <c r="J138" s="23"/>
      <c r="K138" s="23"/>
      <c r="L138" s="23"/>
      <c r="M138" s="41"/>
      <c r="N138" s="23"/>
      <c r="O138" s="41"/>
    </row>
    <row r="139" spans="1:15" ht="31.5" hidden="1">
      <c r="A139" s="56" t="s">
        <v>62</v>
      </c>
      <c r="B139" s="46">
        <v>340</v>
      </c>
      <c r="C139" s="8" t="s">
        <v>14</v>
      </c>
      <c r="D139" s="23">
        <v>0</v>
      </c>
      <c r="E139" s="18">
        <f>SUM(F139:M139)</f>
        <v>0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  <c r="K139" s="23">
        <v>0</v>
      </c>
      <c r="L139" s="23">
        <v>0</v>
      </c>
      <c r="M139" s="41"/>
      <c r="N139" s="23">
        <v>0</v>
      </c>
      <c r="O139" s="41"/>
    </row>
    <row r="140" spans="1:15" ht="15.75">
      <c r="A140" s="24"/>
      <c r="B140" s="79" t="s">
        <v>80</v>
      </c>
      <c r="C140" s="79"/>
      <c r="D140" s="17">
        <f aca="true" t="shared" si="49" ref="D140:M140">SUM(D141,D142)</f>
        <v>105</v>
      </c>
      <c r="E140" s="17">
        <f t="shared" si="49"/>
        <v>0</v>
      </c>
      <c r="F140" s="17">
        <f t="shared" si="49"/>
        <v>0</v>
      </c>
      <c r="G140" s="17">
        <f t="shared" si="49"/>
        <v>0</v>
      </c>
      <c r="H140" s="17">
        <f t="shared" si="49"/>
        <v>0</v>
      </c>
      <c r="I140" s="17">
        <f t="shared" si="49"/>
        <v>0</v>
      </c>
      <c r="J140" s="17">
        <f t="shared" si="49"/>
        <v>0</v>
      </c>
      <c r="K140" s="17">
        <f>SUM(K141,K142)</f>
        <v>0</v>
      </c>
      <c r="L140" s="17">
        <f>SUM(L141,L142)</f>
        <v>0</v>
      </c>
      <c r="M140" s="35">
        <f t="shared" si="49"/>
        <v>0</v>
      </c>
      <c r="N140" s="17">
        <f>SUM(N141,N142)</f>
        <v>0</v>
      </c>
      <c r="O140" s="35">
        <f>SUM(O141,O142)</f>
        <v>0</v>
      </c>
    </row>
    <row r="141" spans="1:15" ht="15.75">
      <c r="A141" s="56" t="s">
        <v>42</v>
      </c>
      <c r="B141" s="46">
        <v>226</v>
      </c>
      <c r="C141" s="8" t="s">
        <v>81</v>
      </c>
      <c r="D141" s="18">
        <v>105</v>
      </c>
      <c r="E141" s="18">
        <f>SUM(F141:M141)</f>
        <v>0</v>
      </c>
      <c r="F141" s="18"/>
      <c r="G141" s="18"/>
      <c r="H141" s="18"/>
      <c r="I141" s="18"/>
      <c r="J141" s="18"/>
      <c r="K141" s="18"/>
      <c r="L141" s="18"/>
      <c r="M141" s="36"/>
      <c r="N141" s="18"/>
      <c r="O141" s="36"/>
    </row>
    <row r="142" spans="1:15" ht="15.75" hidden="1">
      <c r="A142" s="56" t="s">
        <v>42</v>
      </c>
      <c r="B142" s="46">
        <v>226</v>
      </c>
      <c r="C142" s="8" t="s">
        <v>82</v>
      </c>
      <c r="D142" s="23"/>
      <c r="E142" s="18">
        <f>SUM(F142:M142)</f>
        <v>0</v>
      </c>
      <c r="F142" s="23"/>
      <c r="G142" s="23"/>
      <c r="H142" s="23"/>
      <c r="I142" s="23"/>
      <c r="J142" s="23"/>
      <c r="K142" s="23"/>
      <c r="L142" s="23"/>
      <c r="M142" s="41"/>
      <c r="N142" s="23"/>
      <c r="O142" s="41"/>
    </row>
    <row r="143" spans="1:15" ht="31.5" hidden="1">
      <c r="A143" s="56" t="s">
        <v>42</v>
      </c>
      <c r="B143" s="46">
        <v>251</v>
      </c>
      <c r="C143" s="8" t="s">
        <v>83</v>
      </c>
      <c r="D143" s="23"/>
      <c r="E143" s="18">
        <f>SUM(F143:M143)</f>
        <v>0</v>
      </c>
      <c r="F143" s="23"/>
      <c r="G143" s="23"/>
      <c r="H143" s="23"/>
      <c r="I143" s="23"/>
      <c r="J143" s="23"/>
      <c r="K143" s="23"/>
      <c r="L143" s="23"/>
      <c r="M143" s="41"/>
      <c r="N143" s="23"/>
      <c r="O143" s="41"/>
    </row>
    <row r="144" spans="1:16" ht="15.75">
      <c r="A144" s="80" t="s">
        <v>43</v>
      </c>
      <c r="B144" s="81"/>
      <c r="C144" s="81"/>
      <c r="D144" s="17">
        <f aca="true" t="shared" si="50" ref="D144:M144">SUM(D140,D120,D124,D128)</f>
        <v>849.4</v>
      </c>
      <c r="E144" s="17">
        <f t="shared" si="50"/>
        <v>744.4</v>
      </c>
      <c r="F144" s="17">
        <f t="shared" si="50"/>
        <v>0</v>
      </c>
      <c r="G144" s="17">
        <f t="shared" si="50"/>
        <v>0</v>
      </c>
      <c r="H144" s="17">
        <f t="shared" si="50"/>
        <v>0</v>
      </c>
      <c r="I144" s="17">
        <f t="shared" si="50"/>
        <v>0</v>
      </c>
      <c r="J144" s="17">
        <f t="shared" si="50"/>
        <v>0</v>
      </c>
      <c r="K144" s="17">
        <f>SUM(K140,K120,K124,K128)</f>
        <v>702</v>
      </c>
      <c r="L144" s="17">
        <f>SUM(L140,L120,L124,L128)</f>
        <v>0</v>
      </c>
      <c r="M144" s="35">
        <f t="shared" si="50"/>
        <v>42.4</v>
      </c>
      <c r="N144" s="17">
        <f>SUM(N140,N120,N124,N128)</f>
        <v>0</v>
      </c>
      <c r="O144" s="35">
        <f>SUM(O140,O120,O124,O128)</f>
        <v>744.4</v>
      </c>
      <c r="P144" s="68"/>
    </row>
    <row r="145" spans="1:15" ht="15.75">
      <c r="A145" s="74" t="s">
        <v>84</v>
      </c>
      <c r="B145" s="75"/>
      <c r="C145" s="76"/>
      <c r="D145" s="22"/>
      <c r="E145" s="22"/>
      <c r="F145" s="22"/>
      <c r="G145" s="22"/>
      <c r="H145" s="22"/>
      <c r="I145" s="22"/>
      <c r="J145" s="22"/>
      <c r="K145" s="22"/>
      <c r="L145" s="22"/>
      <c r="M145" s="40"/>
      <c r="N145" s="22"/>
      <c r="O145" s="40"/>
    </row>
    <row r="146" spans="1:15" ht="15.75" hidden="1">
      <c r="A146" s="24"/>
      <c r="B146" s="79" t="s">
        <v>55</v>
      </c>
      <c r="C146" s="79"/>
      <c r="D146" s="17">
        <f aca="true" t="shared" si="51" ref="D146:M146">SUM(D147:D163)</f>
        <v>0</v>
      </c>
      <c r="E146" s="17">
        <f t="shared" si="51"/>
        <v>0</v>
      </c>
      <c r="F146" s="17">
        <f t="shared" si="51"/>
        <v>0</v>
      </c>
      <c r="G146" s="17">
        <f t="shared" si="51"/>
        <v>0</v>
      </c>
      <c r="H146" s="17">
        <f t="shared" si="51"/>
        <v>0</v>
      </c>
      <c r="I146" s="17">
        <f t="shared" si="51"/>
        <v>0</v>
      </c>
      <c r="J146" s="17">
        <f t="shared" si="51"/>
        <v>0</v>
      </c>
      <c r="K146" s="17">
        <f>SUM(K147:K163)</f>
        <v>0</v>
      </c>
      <c r="L146" s="17">
        <f>SUM(L147:L163)</f>
        <v>0</v>
      </c>
      <c r="M146" s="35">
        <f t="shared" si="51"/>
        <v>0</v>
      </c>
      <c r="N146" s="17">
        <f>SUM(N147:N163)</f>
        <v>0</v>
      </c>
      <c r="O146" s="35">
        <f>SUM(O147:O163)</f>
        <v>0</v>
      </c>
    </row>
    <row r="147" spans="1:15" ht="15.75" hidden="1">
      <c r="A147" s="51" t="s">
        <v>54</v>
      </c>
      <c r="B147" s="46">
        <v>225</v>
      </c>
      <c r="C147" s="8" t="s">
        <v>9</v>
      </c>
      <c r="D147" s="23"/>
      <c r="E147" s="23"/>
      <c r="F147" s="23"/>
      <c r="G147" s="23"/>
      <c r="H147" s="23"/>
      <c r="I147" s="23"/>
      <c r="J147" s="23"/>
      <c r="K147" s="23"/>
      <c r="L147" s="23"/>
      <c r="M147" s="41"/>
      <c r="N147" s="23"/>
      <c r="O147" s="41"/>
    </row>
    <row r="148" spans="1:15" ht="15.75" hidden="1">
      <c r="A148" s="51" t="s">
        <v>54</v>
      </c>
      <c r="B148" s="46">
        <v>226</v>
      </c>
      <c r="C148" s="8" t="s">
        <v>10</v>
      </c>
      <c r="D148" s="23"/>
      <c r="E148" s="23"/>
      <c r="F148" s="23"/>
      <c r="G148" s="23"/>
      <c r="H148" s="23"/>
      <c r="I148" s="23"/>
      <c r="J148" s="23"/>
      <c r="K148" s="23"/>
      <c r="L148" s="23"/>
      <c r="M148" s="41"/>
      <c r="N148" s="23"/>
      <c r="O148" s="41"/>
    </row>
    <row r="149" spans="1:15" ht="31.5" hidden="1">
      <c r="A149" s="51" t="s">
        <v>54</v>
      </c>
      <c r="B149" s="46">
        <v>241</v>
      </c>
      <c r="C149" s="8" t="s">
        <v>85</v>
      </c>
      <c r="D149" s="23"/>
      <c r="E149" s="23"/>
      <c r="F149" s="23"/>
      <c r="G149" s="23"/>
      <c r="H149" s="23"/>
      <c r="I149" s="23"/>
      <c r="J149" s="23"/>
      <c r="K149" s="23"/>
      <c r="L149" s="23"/>
      <c r="M149" s="41"/>
      <c r="N149" s="23"/>
      <c r="O149" s="41"/>
    </row>
    <row r="150" spans="1:15" ht="31.5" hidden="1">
      <c r="A150" s="51" t="s">
        <v>54</v>
      </c>
      <c r="B150" s="46">
        <v>242</v>
      </c>
      <c r="C150" s="8" t="s">
        <v>86</v>
      </c>
      <c r="D150" s="23"/>
      <c r="E150" s="18">
        <f aca="true" t="shared" si="52" ref="E150:E155">SUM(F150:M150)</f>
        <v>0</v>
      </c>
      <c r="F150" s="23"/>
      <c r="G150" s="23"/>
      <c r="H150" s="23"/>
      <c r="I150" s="23"/>
      <c r="J150" s="23"/>
      <c r="K150" s="23"/>
      <c r="L150" s="23"/>
      <c r="M150" s="41"/>
      <c r="N150" s="23"/>
      <c r="O150" s="41"/>
    </row>
    <row r="151" spans="1:15" ht="15.75" hidden="1">
      <c r="A151" s="51" t="s">
        <v>54</v>
      </c>
      <c r="B151" s="46">
        <v>290</v>
      </c>
      <c r="C151" s="8" t="s">
        <v>11</v>
      </c>
      <c r="D151" s="23"/>
      <c r="E151" s="18">
        <f t="shared" si="52"/>
        <v>0</v>
      </c>
      <c r="F151" s="23"/>
      <c r="G151" s="23"/>
      <c r="H151" s="23"/>
      <c r="I151" s="23"/>
      <c r="J151" s="23"/>
      <c r="K151" s="23"/>
      <c r="L151" s="23"/>
      <c r="M151" s="41"/>
      <c r="N151" s="23"/>
      <c r="O151" s="41"/>
    </row>
    <row r="152" spans="1:15" ht="15.75" hidden="1">
      <c r="A152" s="51" t="s">
        <v>54</v>
      </c>
      <c r="B152" s="46">
        <v>310</v>
      </c>
      <c r="C152" s="8" t="s">
        <v>13</v>
      </c>
      <c r="D152" s="23"/>
      <c r="E152" s="18">
        <f t="shared" si="52"/>
        <v>0</v>
      </c>
      <c r="F152" s="23"/>
      <c r="G152" s="23"/>
      <c r="H152" s="23"/>
      <c r="I152" s="23"/>
      <c r="J152" s="23"/>
      <c r="K152" s="23"/>
      <c r="L152" s="23"/>
      <c r="M152" s="41"/>
      <c r="N152" s="23"/>
      <c r="O152" s="41"/>
    </row>
    <row r="153" spans="1:15" ht="31.5" hidden="1">
      <c r="A153" s="51" t="s">
        <v>54</v>
      </c>
      <c r="B153" s="46">
        <v>340</v>
      </c>
      <c r="C153" s="8" t="s">
        <v>14</v>
      </c>
      <c r="D153" s="23"/>
      <c r="E153" s="18">
        <f t="shared" si="52"/>
        <v>0</v>
      </c>
      <c r="F153" s="23"/>
      <c r="G153" s="23"/>
      <c r="H153" s="23"/>
      <c r="I153" s="23"/>
      <c r="J153" s="23"/>
      <c r="K153" s="23"/>
      <c r="L153" s="23"/>
      <c r="M153" s="41"/>
      <c r="N153" s="23"/>
      <c r="O153" s="41"/>
    </row>
    <row r="154" spans="1:15" ht="31.5" hidden="1">
      <c r="A154" s="51" t="s">
        <v>54</v>
      </c>
      <c r="B154" s="46">
        <v>225</v>
      </c>
      <c r="C154" s="8" t="s">
        <v>77</v>
      </c>
      <c r="D154" s="23"/>
      <c r="E154" s="18">
        <f t="shared" si="52"/>
        <v>0</v>
      </c>
      <c r="F154" s="23"/>
      <c r="G154" s="23"/>
      <c r="H154" s="23"/>
      <c r="I154" s="23"/>
      <c r="J154" s="23"/>
      <c r="K154" s="23"/>
      <c r="L154" s="23"/>
      <c r="M154" s="41"/>
      <c r="N154" s="23"/>
      <c r="O154" s="41"/>
    </row>
    <row r="155" spans="1:15" ht="31.5" hidden="1">
      <c r="A155" s="51" t="s">
        <v>54</v>
      </c>
      <c r="B155" s="46">
        <v>225</v>
      </c>
      <c r="C155" s="8" t="s">
        <v>79</v>
      </c>
      <c r="D155" s="23"/>
      <c r="E155" s="18">
        <f t="shared" si="52"/>
        <v>0</v>
      </c>
      <c r="F155" s="23"/>
      <c r="G155" s="23"/>
      <c r="H155" s="23"/>
      <c r="I155" s="23"/>
      <c r="J155" s="23"/>
      <c r="K155" s="23"/>
      <c r="L155" s="23"/>
      <c r="M155" s="41"/>
      <c r="N155" s="23"/>
      <c r="O155" s="41"/>
    </row>
    <row r="156" spans="1:15" ht="31.5" hidden="1">
      <c r="A156" s="51" t="s">
        <v>54</v>
      </c>
      <c r="B156" s="46">
        <v>226</v>
      </c>
      <c r="C156" s="8" t="s">
        <v>77</v>
      </c>
      <c r="D156" s="23"/>
      <c r="E156" s="23"/>
      <c r="F156" s="23"/>
      <c r="G156" s="23"/>
      <c r="H156" s="23"/>
      <c r="I156" s="23"/>
      <c r="J156" s="23"/>
      <c r="K156" s="23"/>
      <c r="L156" s="23"/>
      <c r="M156" s="41"/>
      <c r="N156" s="23"/>
      <c r="O156" s="41"/>
    </row>
    <row r="157" spans="1:15" ht="31.5" hidden="1">
      <c r="A157" s="51" t="s">
        <v>54</v>
      </c>
      <c r="B157" s="46">
        <v>226</v>
      </c>
      <c r="C157" s="8" t="s">
        <v>79</v>
      </c>
      <c r="D157" s="23"/>
      <c r="E157" s="23"/>
      <c r="F157" s="23"/>
      <c r="G157" s="23"/>
      <c r="H157" s="23"/>
      <c r="I157" s="23"/>
      <c r="J157" s="23"/>
      <c r="K157" s="23"/>
      <c r="L157" s="23"/>
      <c r="M157" s="41"/>
      <c r="N157" s="23"/>
      <c r="O157" s="41"/>
    </row>
    <row r="158" spans="1:15" ht="31.5" hidden="1">
      <c r="A158" s="51" t="s">
        <v>54</v>
      </c>
      <c r="B158" s="46">
        <v>290</v>
      </c>
      <c r="C158" s="8" t="s">
        <v>77</v>
      </c>
      <c r="D158" s="23"/>
      <c r="E158" s="23"/>
      <c r="F158" s="23"/>
      <c r="G158" s="23"/>
      <c r="H158" s="23"/>
      <c r="I158" s="23"/>
      <c r="J158" s="23"/>
      <c r="K158" s="23"/>
      <c r="L158" s="23"/>
      <c r="M158" s="41"/>
      <c r="N158" s="23"/>
      <c r="O158" s="41"/>
    </row>
    <row r="159" spans="1:15" ht="31.5" hidden="1">
      <c r="A159" s="51" t="s">
        <v>54</v>
      </c>
      <c r="B159" s="46">
        <v>290</v>
      </c>
      <c r="C159" s="8" t="s">
        <v>79</v>
      </c>
      <c r="D159" s="23"/>
      <c r="E159" s="23"/>
      <c r="F159" s="23"/>
      <c r="G159" s="23"/>
      <c r="H159" s="23"/>
      <c r="I159" s="23"/>
      <c r="J159" s="23"/>
      <c r="K159" s="23"/>
      <c r="L159" s="23"/>
      <c r="M159" s="41"/>
      <c r="N159" s="23"/>
      <c r="O159" s="41"/>
    </row>
    <row r="160" spans="1:15" ht="31.5" hidden="1">
      <c r="A160" s="51" t="s">
        <v>54</v>
      </c>
      <c r="B160" s="46">
        <v>310</v>
      </c>
      <c r="C160" s="8" t="s">
        <v>77</v>
      </c>
      <c r="D160" s="23"/>
      <c r="E160" s="23"/>
      <c r="F160" s="23"/>
      <c r="G160" s="23"/>
      <c r="H160" s="23"/>
      <c r="I160" s="23"/>
      <c r="J160" s="23"/>
      <c r="K160" s="23"/>
      <c r="L160" s="23"/>
      <c r="M160" s="41"/>
      <c r="N160" s="23"/>
      <c r="O160" s="41"/>
    </row>
    <row r="161" spans="1:15" ht="31.5" hidden="1">
      <c r="A161" s="51" t="s">
        <v>54</v>
      </c>
      <c r="B161" s="46">
        <v>310</v>
      </c>
      <c r="C161" s="8" t="s">
        <v>79</v>
      </c>
      <c r="D161" s="23"/>
      <c r="E161" s="23"/>
      <c r="F161" s="23"/>
      <c r="G161" s="23"/>
      <c r="H161" s="23"/>
      <c r="I161" s="23"/>
      <c r="J161" s="23"/>
      <c r="K161" s="23"/>
      <c r="L161" s="23"/>
      <c r="M161" s="41"/>
      <c r="N161" s="23"/>
      <c r="O161" s="41"/>
    </row>
    <row r="162" spans="1:15" ht="31.5" hidden="1">
      <c r="A162" s="51" t="s">
        <v>54</v>
      </c>
      <c r="B162" s="46">
        <v>340</v>
      </c>
      <c r="C162" s="8" t="s">
        <v>77</v>
      </c>
      <c r="D162" s="23"/>
      <c r="E162" s="23"/>
      <c r="F162" s="23"/>
      <c r="G162" s="23"/>
      <c r="H162" s="23"/>
      <c r="I162" s="23"/>
      <c r="J162" s="23"/>
      <c r="K162" s="23"/>
      <c r="L162" s="23"/>
      <c r="M162" s="41"/>
      <c r="N162" s="23"/>
      <c r="O162" s="41"/>
    </row>
    <row r="163" spans="1:15" ht="31.5" hidden="1">
      <c r="A163" s="51" t="s">
        <v>54</v>
      </c>
      <c r="B163" s="46">
        <v>340</v>
      </c>
      <c r="C163" s="8" t="s">
        <v>79</v>
      </c>
      <c r="D163" s="23"/>
      <c r="E163" s="23"/>
      <c r="F163" s="23"/>
      <c r="G163" s="23"/>
      <c r="H163" s="23"/>
      <c r="I163" s="23"/>
      <c r="J163" s="23"/>
      <c r="K163" s="23"/>
      <c r="L163" s="23"/>
      <c r="M163" s="41"/>
      <c r="N163" s="23"/>
      <c r="O163" s="41"/>
    </row>
    <row r="164" spans="1:15" ht="15.75">
      <c r="A164" s="57"/>
      <c r="B164" s="79" t="s">
        <v>56</v>
      </c>
      <c r="C164" s="79"/>
      <c r="D164" s="17">
        <f aca="true" t="shared" si="53" ref="D164:J164">SUM(D165:D185)</f>
        <v>0</v>
      </c>
      <c r="E164" s="17">
        <f t="shared" si="53"/>
        <v>0</v>
      </c>
      <c r="F164" s="17">
        <f t="shared" si="53"/>
        <v>0</v>
      </c>
      <c r="G164" s="17">
        <f t="shared" si="53"/>
        <v>0</v>
      </c>
      <c r="H164" s="17">
        <f t="shared" si="53"/>
        <v>0</v>
      </c>
      <c r="I164" s="17">
        <f t="shared" si="53"/>
        <v>0</v>
      </c>
      <c r="J164" s="17">
        <f t="shared" si="53"/>
        <v>0</v>
      </c>
      <c r="K164" s="17">
        <f>SUM(K165:K185)</f>
        <v>0</v>
      </c>
      <c r="L164" s="17">
        <f>SUM(L165:L185)</f>
        <v>0</v>
      </c>
      <c r="M164" s="35">
        <f>SUM(M165:M170)</f>
        <v>0</v>
      </c>
      <c r="N164" s="17">
        <f>SUM(N165:N185)</f>
        <v>0</v>
      </c>
      <c r="O164" s="35">
        <f>SUM(O165:O170)</f>
        <v>0</v>
      </c>
    </row>
    <row r="165" spans="1:15" ht="15.75">
      <c r="A165" s="51" t="s">
        <v>37</v>
      </c>
      <c r="B165" s="46">
        <v>225</v>
      </c>
      <c r="C165" s="8" t="s">
        <v>9</v>
      </c>
      <c r="D165" s="23"/>
      <c r="E165" s="18">
        <f>SUM(F165:M165)</f>
        <v>0</v>
      </c>
      <c r="F165" s="23"/>
      <c r="G165" s="23">
        <v>0</v>
      </c>
      <c r="H165" s="23">
        <v>0</v>
      </c>
      <c r="I165" s="23">
        <v>0</v>
      </c>
      <c r="J165" s="23">
        <v>0</v>
      </c>
      <c r="K165" s="23">
        <v>0</v>
      </c>
      <c r="L165" s="23">
        <v>0</v>
      </c>
      <c r="M165" s="41"/>
      <c r="N165" s="23">
        <v>0</v>
      </c>
      <c r="O165" s="41"/>
    </row>
    <row r="166" spans="1:15" ht="15.75" hidden="1">
      <c r="A166" s="51" t="s">
        <v>37</v>
      </c>
      <c r="B166" s="46">
        <v>226</v>
      </c>
      <c r="C166" s="8" t="s">
        <v>10</v>
      </c>
      <c r="D166" s="23"/>
      <c r="E166" s="23"/>
      <c r="F166" s="23"/>
      <c r="G166" s="23"/>
      <c r="H166" s="23"/>
      <c r="I166" s="23"/>
      <c r="J166" s="23"/>
      <c r="K166" s="23"/>
      <c r="L166" s="23"/>
      <c r="M166" s="41"/>
      <c r="N166" s="23"/>
      <c r="O166" s="41"/>
    </row>
    <row r="167" spans="1:15" ht="15.75" hidden="1">
      <c r="A167" s="51" t="s">
        <v>37</v>
      </c>
      <c r="B167" s="46">
        <v>310</v>
      </c>
      <c r="C167" s="8" t="s">
        <v>13</v>
      </c>
      <c r="D167" s="23"/>
      <c r="E167" s="23"/>
      <c r="F167" s="23"/>
      <c r="G167" s="23"/>
      <c r="H167" s="23"/>
      <c r="I167" s="23"/>
      <c r="J167" s="23"/>
      <c r="K167" s="23"/>
      <c r="L167" s="23"/>
      <c r="M167" s="41"/>
      <c r="N167" s="23"/>
      <c r="O167" s="41"/>
    </row>
    <row r="168" spans="1:15" ht="31.5" hidden="1">
      <c r="A168" s="51" t="s">
        <v>37</v>
      </c>
      <c r="B168" s="46">
        <v>340</v>
      </c>
      <c r="C168" s="8" t="s">
        <v>14</v>
      </c>
      <c r="D168" s="23"/>
      <c r="E168" s="23"/>
      <c r="F168" s="23"/>
      <c r="G168" s="23"/>
      <c r="H168" s="23"/>
      <c r="I168" s="23"/>
      <c r="J168" s="23"/>
      <c r="K168" s="23"/>
      <c r="L168" s="23"/>
      <c r="M168" s="41"/>
      <c r="N168" s="23"/>
      <c r="O168" s="41"/>
    </row>
    <row r="169" spans="1:15" ht="31.5" hidden="1">
      <c r="A169" s="51" t="s">
        <v>37</v>
      </c>
      <c r="B169" s="46">
        <v>225</v>
      </c>
      <c r="C169" s="8" t="s">
        <v>87</v>
      </c>
      <c r="D169" s="23">
        <v>0</v>
      </c>
      <c r="E169" s="18">
        <f>SUM(F169:M169)</f>
        <v>0</v>
      </c>
      <c r="F169" s="23">
        <v>0</v>
      </c>
      <c r="G169" s="23">
        <v>0</v>
      </c>
      <c r="H169" s="23">
        <v>0</v>
      </c>
      <c r="I169" s="23">
        <v>0</v>
      </c>
      <c r="J169" s="23">
        <v>0</v>
      </c>
      <c r="K169" s="23">
        <v>0</v>
      </c>
      <c r="L169" s="23">
        <v>0</v>
      </c>
      <c r="M169" s="41"/>
      <c r="N169" s="23">
        <v>0</v>
      </c>
      <c r="O169" s="41"/>
    </row>
    <row r="170" spans="1:15" ht="31.5" hidden="1">
      <c r="A170" s="51" t="s">
        <v>37</v>
      </c>
      <c r="B170" s="46">
        <v>225</v>
      </c>
      <c r="C170" s="8" t="s">
        <v>88</v>
      </c>
      <c r="D170" s="23"/>
      <c r="E170" s="18">
        <f>SUM(F170:M170)</f>
        <v>0</v>
      </c>
      <c r="F170" s="23"/>
      <c r="G170" s="23"/>
      <c r="H170" s="23"/>
      <c r="I170" s="23"/>
      <c r="J170" s="23"/>
      <c r="K170" s="23"/>
      <c r="L170" s="23"/>
      <c r="M170" s="41"/>
      <c r="N170" s="23"/>
      <c r="O170" s="41"/>
    </row>
    <row r="171" spans="1:15" ht="31.5" hidden="1">
      <c r="A171" s="51" t="s">
        <v>37</v>
      </c>
      <c r="B171" s="46">
        <v>226</v>
      </c>
      <c r="C171" s="8" t="s">
        <v>87</v>
      </c>
      <c r="D171" s="23"/>
      <c r="E171" s="23"/>
      <c r="F171" s="23"/>
      <c r="G171" s="23"/>
      <c r="H171" s="23"/>
      <c r="I171" s="23"/>
      <c r="J171" s="23"/>
      <c r="K171" s="23"/>
      <c r="L171" s="23"/>
      <c r="M171" s="41"/>
      <c r="N171" s="23"/>
      <c r="O171" s="41"/>
    </row>
    <row r="172" spans="1:15" ht="31.5" hidden="1">
      <c r="A172" s="51" t="s">
        <v>37</v>
      </c>
      <c r="B172" s="46">
        <v>226</v>
      </c>
      <c r="C172" s="8" t="s">
        <v>88</v>
      </c>
      <c r="D172" s="23"/>
      <c r="E172" s="23"/>
      <c r="F172" s="23"/>
      <c r="G172" s="23"/>
      <c r="H172" s="23"/>
      <c r="I172" s="23"/>
      <c r="J172" s="23"/>
      <c r="K172" s="23"/>
      <c r="L172" s="23"/>
      <c r="M172" s="41"/>
      <c r="N172" s="23"/>
      <c r="O172" s="41"/>
    </row>
    <row r="173" spans="1:15" ht="31.5" hidden="1">
      <c r="A173" s="51" t="s">
        <v>37</v>
      </c>
      <c r="B173" s="46">
        <v>310</v>
      </c>
      <c r="C173" s="8" t="s">
        <v>87</v>
      </c>
      <c r="D173" s="23"/>
      <c r="E173" s="23"/>
      <c r="F173" s="23"/>
      <c r="G173" s="23"/>
      <c r="H173" s="23"/>
      <c r="I173" s="23"/>
      <c r="J173" s="23"/>
      <c r="K173" s="23"/>
      <c r="L173" s="23"/>
      <c r="M173" s="41"/>
      <c r="N173" s="23"/>
      <c r="O173" s="41"/>
    </row>
    <row r="174" spans="1:15" ht="31.5" hidden="1">
      <c r="A174" s="51" t="s">
        <v>37</v>
      </c>
      <c r="B174" s="46">
        <v>310</v>
      </c>
      <c r="C174" s="8" t="s">
        <v>88</v>
      </c>
      <c r="D174" s="23"/>
      <c r="E174" s="23"/>
      <c r="F174" s="23"/>
      <c r="G174" s="23"/>
      <c r="H174" s="23"/>
      <c r="I174" s="23"/>
      <c r="J174" s="23"/>
      <c r="K174" s="23"/>
      <c r="L174" s="23"/>
      <c r="M174" s="41"/>
      <c r="N174" s="23"/>
      <c r="O174" s="41"/>
    </row>
    <row r="175" spans="1:15" ht="31.5" hidden="1">
      <c r="A175" s="51" t="s">
        <v>37</v>
      </c>
      <c r="B175" s="46">
        <v>340</v>
      </c>
      <c r="C175" s="8" t="s">
        <v>87</v>
      </c>
      <c r="D175" s="23"/>
      <c r="E175" s="23"/>
      <c r="F175" s="23"/>
      <c r="G175" s="23"/>
      <c r="H175" s="23"/>
      <c r="I175" s="23"/>
      <c r="J175" s="23"/>
      <c r="K175" s="23"/>
      <c r="L175" s="23"/>
      <c r="M175" s="41"/>
      <c r="N175" s="23"/>
      <c r="O175" s="41"/>
    </row>
    <row r="176" spans="1:15" ht="31.5" hidden="1">
      <c r="A176" s="51" t="s">
        <v>37</v>
      </c>
      <c r="B176" s="46">
        <v>340</v>
      </c>
      <c r="C176" s="8" t="s">
        <v>88</v>
      </c>
      <c r="D176" s="23"/>
      <c r="E176" s="23"/>
      <c r="F176" s="23"/>
      <c r="G176" s="23"/>
      <c r="H176" s="23"/>
      <c r="I176" s="23"/>
      <c r="J176" s="23"/>
      <c r="K176" s="23"/>
      <c r="L176" s="23"/>
      <c r="M176" s="41"/>
      <c r="N176" s="23"/>
      <c r="O176" s="41"/>
    </row>
    <row r="177" spans="1:15" ht="15.75" hidden="1">
      <c r="A177" s="51" t="s">
        <v>37</v>
      </c>
      <c r="B177" s="46">
        <v>225</v>
      </c>
      <c r="C177" s="8" t="s">
        <v>89</v>
      </c>
      <c r="D177" s="23"/>
      <c r="E177" s="23"/>
      <c r="F177" s="23"/>
      <c r="G177" s="23"/>
      <c r="H177" s="23"/>
      <c r="I177" s="23"/>
      <c r="J177" s="23"/>
      <c r="K177" s="23"/>
      <c r="L177" s="23"/>
      <c r="M177" s="41"/>
      <c r="N177" s="23"/>
      <c r="O177" s="41"/>
    </row>
    <row r="178" spans="1:15" ht="15.75" hidden="1">
      <c r="A178" s="51" t="s">
        <v>37</v>
      </c>
      <c r="B178" s="46">
        <v>226</v>
      </c>
      <c r="C178" s="8" t="s">
        <v>89</v>
      </c>
      <c r="D178" s="23"/>
      <c r="E178" s="23"/>
      <c r="F178" s="23"/>
      <c r="G178" s="23"/>
      <c r="H178" s="23"/>
      <c r="I178" s="23"/>
      <c r="J178" s="23"/>
      <c r="K178" s="23"/>
      <c r="L178" s="23"/>
      <c r="M178" s="41"/>
      <c r="N178" s="23"/>
      <c r="O178" s="41"/>
    </row>
    <row r="179" spans="1:15" ht="15.75" hidden="1">
      <c r="A179" s="51" t="s">
        <v>37</v>
      </c>
      <c r="B179" s="46">
        <v>310</v>
      </c>
      <c r="C179" s="8" t="s">
        <v>89</v>
      </c>
      <c r="D179" s="23"/>
      <c r="E179" s="23"/>
      <c r="F179" s="23"/>
      <c r="G179" s="23"/>
      <c r="H179" s="23"/>
      <c r="I179" s="23"/>
      <c r="J179" s="23"/>
      <c r="K179" s="23"/>
      <c r="L179" s="23"/>
      <c r="M179" s="41"/>
      <c r="N179" s="23"/>
      <c r="O179" s="41"/>
    </row>
    <row r="180" spans="1:15" ht="15.75" hidden="1">
      <c r="A180" s="51" t="s">
        <v>37</v>
      </c>
      <c r="B180" s="46">
        <v>340</v>
      </c>
      <c r="C180" s="8" t="s">
        <v>89</v>
      </c>
      <c r="D180" s="23"/>
      <c r="E180" s="23"/>
      <c r="F180" s="23"/>
      <c r="G180" s="23"/>
      <c r="H180" s="23"/>
      <c r="I180" s="23"/>
      <c r="J180" s="23"/>
      <c r="K180" s="23"/>
      <c r="L180" s="23"/>
      <c r="M180" s="41"/>
      <c r="N180" s="23"/>
      <c r="O180" s="41"/>
    </row>
    <row r="181" spans="1:15" ht="15.75" hidden="1">
      <c r="A181" s="51" t="s">
        <v>37</v>
      </c>
      <c r="B181" s="46">
        <v>225</v>
      </c>
      <c r="C181" s="8" t="s">
        <v>90</v>
      </c>
      <c r="D181" s="23"/>
      <c r="E181" s="23"/>
      <c r="F181" s="23"/>
      <c r="G181" s="23"/>
      <c r="H181" s="23"/>
      <c r="I181" s="23"/>
      <c r="J181" s="23"/>
      <c r="K181" s="23"/>
      <c r="L181" s="23"/>
      <c r="M181" s="41"/>
      <c r="N181" s="23"/>
      <c r="O181" s="41"/>
    </row>
    <row r="182" spans="1:15" ht="15.75" hidden="1">
      <c r="A182" s="51" t="s">
        <v>37</v>
      </c>
      <c r="B182" s="46">
        <v>226</v>
      </c>
      <c r="C182" s="8" t="s">
        <v>90</v>
      </c>
      <c r="D182" s="23"/>
      <c r="E182" s="23"/>
      <c r="F182" s="23"/>
      <c r="G182" s="23"/>
      <c r="H182" s="23"/>
      <c r="I182" s="23"/>
      <c r="J182" s="23"/>
      <c r="K182" s="23"/>
      <c r="L182" s="23"/>
      <c r="M182" s="41"/>
      <c r="N182" s="23"/>
      <c r="O182" s="41"/>
    </row>
    <row r="183" spans="1:15" ht="15.75" hidden="1">
      <c r="A183" s="51" t="s">
        <v>37</v>
      </c>
      <c r="B183" s="46">
        <v>310</v>
      </c>
      <c r="C183" s="8" t="s">
        <v>90</v>
      </c>
      <c r="D183" s="23"/>
      <c r="E183" s="23"/>
      <c r="F183" s="23"/>
      <c r="G183" s="23"/>
      <c r="H183" s="23"/>
      <c r="I183" s="23"/>
      <c r="J183" s="23"/>
      <c r="K183" s="23"/>
      <c r="L183" s="23"/>
      <c r="M183" s="41"/>
      <c r="N183" s="23"/>
      <c r="O183" s="41"/>
    </row>
    <row r="184" spans="1:15" ht="15.75" hidden="1">
      <c r="A184" s="51" t="s">
        <v>37</v>
      </c>
      <c r="B184" s="46">
        <v>340</v>
      </c>
      <c r="C184" s="8" t="s">
        <v>90</v>
      </c>
      <c r="D184" s="23"/>
      <c r="E184" s="23"/>
      <c r="F184" s="23"/>
      <c r="G184" s="23"/>
      <c r="H184" s="23"/>
      <c r="I184" s="23"/>
      <c r="J184" s="23"/>
      <c r="K184" s="23"/>
      <c r="L184" s="23"/>
      <c r="M184" s="41"/>
      <c r="N184" s="23"/>
      <c r="O184" s="41"/>
    </row>
    <row r="185" spans="1:15" ht="31.5" hidden="1">
      <c r="A185" s="51" t="s">
        <v>37</v>
      </c>
      <c r="B185" s="46">
        <v>242</v>
      </c>
      <c r="C185" s="8" t="s">
        <v>86</v>
      </c>
      <c r="D185" s="23"/>
      <c r="E185" s="23"/>
      <c r="F185" s="23"/>
      <c r="G185" s="23"/>
      <c r="H185" s="23"/>
      <c r="I185" s="23"/>
      <c r="J185" s="23"/>
      <c r="K185" s="23"/>
      <c r="L185" s="23"/>
      <c r="M185" s="41"/>
      <c r="N185" s="23"/>
      <c r="O185" s="41"/>
    </row>
    <row r="186" spans="1:15" ht="15.75">
      <c r="A186" s="57"/>
      <c r="B186" s="77" t="s">
        <v>57</v>
      </c>
      <c r="C186" s="78"/>
      <c r="D186" s="17">
        <f aca="true" t="shared" si="54" ref="D186:M186">SUM(D187:D210)</f>
        <v>468</v>
      </c>
      <c r="E186" s="17">
        <f t="shared" si="54"/>
        <v>67</v>
      </c>
      <c r="F186" s="17">
        <f t="shared" si="54"/>
        <v>67</v>
      </c>
      <c r="G186" s="17">
        <f t="shared" si="54"/>
        <v>0</v>
      </c>
      <c r="H186" s="17">
        <f t="shared" si="54"/>
        <v>0</v>
      </c>
      <c r="I186" s="17">
        <f t="shared" si="54"/>
        <v>0</v>
      </c>
      <c r="J186" s="17">
        <f t="shared" si="54"/>
        <v>0</v>
      </c>
      <c r="K186" s="17">
        <f>SUM(K187:K210)</f>
        <v>0</v>
      </c>
      <c r="L186" s="17">
        <f>SUM(L187:L210)</f>
        <v>0</v>
      </c>
      <c r="M186" s="35">
        <f t="shared" si="54"/>
        <v>0</v>
      </c>
      <c r="N186" s="17">
        <f>SUM(N187:N210)</f>
        <v>0</v>
      </c>
      <c r="O186" s="35">
        <f>SUM(O187:O210)</f>
        <v>67</v>
      </c>
    </row>
    <row r="187" spans="1:15" ht="15.75">
      <c r="A187" s="51" t="s">
        <v>28</v>
      </c>
      <c r="B187" s="46">
        <v>223</v>
      </c>
      <c r="C187" s="8" t="s">
        <v>40</v>
      </c>
      <c r="D187" s="23">
        <v>185</v>
      </c>
      <c r="E187" s="18">
        <f aca="true" t="shared" si="55" ref="E187:E209">SUM(F187:M187)</f>
        <v>67</v>
      </c>
      <c r="F187" s="23">
        <v>67</v>
      </c>
      <c r="G187" s="23"/>
      <c r="H187" s="23"/>
      <c r="I187" s="23"/>
      <c r="J187" s="23"/>
      <c r="K187" s="23"/>
      <c r="L187" s="23"/>
      <c r="M187" s="41"/>
      <c r="N187" s="23"/>
      <c r="O187" s="41">
        <v>67</v>
      </c>
    </row>
    <row r="188" spans="1:15" ht="15.75" hidden="1">
      <c r="A188" s="51" t="s">
        <v>28</v>
      </c>
      <c r="B188" s="46">
        <v>225</v>
      </c>
      <c r="C188" s="8" t="s">
        <v>40</v>
      </c>
      <c r="D188" s="23"/>
      <c r="E188" s="18">
        <f t="shared" si="55"/>
        <v>0</v>
      </c>
      <c r="F188" s="23"/>
      <c r="G188" s="23"/>
      <c r="H188" s="23"/>
      <c r="I188" s="23"/>
      <c r="J188" s="23"/>
      <c r="K188" s="23"/>
      <c r="L188" s="23"/>
      <c r="M188" s="41"/>
      <c r="N188" s="23"/>
      <c r="O188" s="41"/>
    </row>
    <row r="189" spans="1:15" ht="15.75" hidden="1">
      <c r="A189" s="51" t="s">
        <v>28</v>
      </c>
      <c r="B189" s="46">
        <v>226</v>
      </c>
      <c r="C189" s="8" t="s">
        <v>40</v>
      </c>
      <c r="D189" s="23"/>
      <c r="E189" s="18">
        <f t="shared" si="55"/>
        <v>0</v>
      </c>
      <c r="F189" s="23"/>
      <c r="G189" s="23"/>
      <c r="H189" s="23"/>
      <c r="I189" s="23"/>
      <c r="J189" s="23"/>
      <c r="K189" s="23"/>
      <c r="L189" s="23"/>
      <c r="M189" s="41"/>
      <c r="N189" s="23"/>
      <c r="O189" s="41"/>
    </row>
    <row r="190" spans="1:15" ht="15.75" hidden="1">
      <c r="A190" s="51" t="s">
        <v>28</v>
      </c>
      <c r="B190" s="46">
        <v>310</v>
      </c>
      <c r="C190" s="8" t="s">
        <v>40</v>
      </c>
      <c r="D190" s="23"/>
      <c r="E190" s="18">
        <f t="shared" si="55"/>
        <v>0</v>
      </c>
      <c r="F190" s="23"/>
      <c r="G190" s="23"/>
      <c r="H190" s="23"/>
      <c r="I190" s="23"/>
      <c r="J190" s="23"/>
      <c r="K190" s="23"/>
      <c r="L190" s="23"/>
      <c r="M190" s="41"/>
      <c r="N190" s="23"/>
      <c r="O190" s="41"/>
    </row>
    <row r="191" spans="1:15" ht="15.75" hidden="1">
      <c r="A191" s="51" t="s">
        <v>28</v>
      </c>
      <c r="B191" s="46">
        <v>340</v>
      </c>
      <c r="C191" s="8" t="s">
        <v>40</v>
      </c>
      <c r="D191" s="23"/>
      <c r="E191" s="18">
        <f t="shared" si="55"/>
        <v>0</v>
      </c>
      <c r="F191" s="23"/>
      <c r="G191" s="23"/>
      <c r="H191" s="23"/>
      <c r="I191" s="23"/>
      <c r="J191" s="23"/>
      <c r="K191" s="23"/>
      <c r="L191" s="23"/>
      <c r="M191" s="41"/>
      <c r="N191" s="23"/>
      <c r="O191" s="41"/>
    </row>
    <row r="192" spans="1:15" ht="15.75" hidden="1">
      <c r="A192" s="51" t="s">
        <v>28</v>
      </c>
      <c r="B192" s="46">
        <v>225</v>
      </c>
      <c r="C192" s="8" t="s">
        <v>41</v>
      </c>
      <c r="D192" s="23"/>
      <c r="E192" s="18">
        <f t="shared" si="55"/>
        <v>0</v>
      </c>
      <c r="F192" s="23"/>
      <c r="G192" s="23"/>
      <c r="H192" s="23"/>
      <c r="I192" s="23"/>
      <c r="J192" s="23"/>
      <c r="K192" s="23"/>
      <c r="L192" s="23"/>
      <c r="M192" s="41"/>
      <c r="N192" s="23"/>
      <c r="O192" s="41"/>
    </row>
    <row r="193" spans="1:15" ht="15.75" hidden="1">
      <c r="A193" s="51" t="s">
        <v>28</v>
      </c>
      <c r="B193" s="46">
        <v>226</v>
      </c>
      <c r="C193" s="8" t="s">
        <v>41</v>
      </c>
      <c r="D193" s="23"/>
      <c r="E193" s="18">
        <f t="shared" si="55"/>
        <v>0</v>
      </c>
      <c r="F193" s="23"/>
      <c r="G193" s="23"/>
      <c r="H193" s="23"/>
      <c r="I193" s="23"/>
      <c r="J193" s="23"/>
      <c r="K193" s="23"/>
      <c r="L193" s="23"/>
      <c r="M193" s="41"/>
      <c r="N193" s="23"/>
      <c r="O193" s="41"/>
    </row>
    <row r="194" spans="1:15" ht="15.75" hidden="1">
      <c r="A194" s="51" t="s">
        <v>28</v>
      </c>
      <c r="B194" s="46">
        <v>310</v>
      </c>
      <c r="C194" s="8" t="s">
        <v>41</v>
      </c>
      <c r="D194" s="23"/>
      <c r="E194" s="18">
        <f t="shared" si="55"/>
        <v>0</v>
      </c>
      <c r="F194" s="23"/>
      <c r="G194" s="23"/>
      <c r="H194" s="23"/>
      <c r="I194" s="23"/>
      <c r="J194" s="23"/>
      <c r="K194" s="23"/>
      <c r="L194" s="23"/>
      <c r="M194" s="41"/>
      <c r="N194" s="23"/>
      <c r="O194" s="41"/>
    </row>
    <row r="195" spans="1:15" ht="15.75" hidden="1">
      <c r="A195" s="51" t="s">
        <v>28</v>
      </c>
      <c r="B195" s="46">
        <v>340</v>
      </c>
      <c r="C195" s="8" t="s">
        <v>41</v>
      </c>
      <c r="D195" s="23"/>
      <c r="E195" s="18">
        <f t="shared" si="55"/>
        <v>0</v>
      </c>
      <c r="F195" s="23"/>
      <c r="G195" s="23"/>
      <c r="H195" s="23"/>
      <c r="I195" s="23"/>
      <c r="J195" s="23"/>
      <c r="K195" s="23"/>
      <c r="L195" s="23"/>
      <c r="M195" s="41"/>
      <c r="N195" s="23"/>
      <c r="O195" s="41"/>
    </row>
    <row r="196" spans="1:15" ht="15.75" hidden="1">
      <c r="A196" s="51" t="s">
        <v>28</v>
      </c>
      <c r="B196" s="46">
        <v>225</v>
      </c>
      <c r="C196" s="8" t="s">
        <v>58</v>
      </c>
      <c r="D196" s="23"/>
      <c r="E196" s="18">
        <f t="shared" si="55"/>
        <v>0</v>
      </c>
      <c r="F196" s="23"/>
      <c r="G196" s="23"/>
      <c r="H196" s="23"/>
      <c r="I196" s="23"/>
      <c r="J196" s="23"/>
      <c r="K196" s="23"/>
      <c r="L196" s="23"/>
      <c r="M196" s="41"/>
      <c r="N196" s="23"/>
      <c r="O196" s="41"/>
    </row>
    <row r="197" spans="1:15" ht="15.75" hidden="1">
      <c r="A197" s="51" t="s">
        <v>28</v>
      </c>
      <c r="B197" s="46">
        <v>226</v>
      </c>
      <c r="C197" s="8" t="s">
        <v>58</v>
      </c>
      <c r="D197" s="23"/>
      <c r="E197" s="18">
        <f t="shared" si="55"/>
        <v>0</v>
      </c>
      <c r="F197" s="23"/>
      <c r="G197" s="23"/>
      <c r="H197" s="23"/>
      <c r="I197" s="23"/>
      <c r="J197" s="23"/>
      <c r="K197" s="23"/>
      <c r="L197" s="23"/>
      <c r="M197" s="41"/>
      <c r="N197" s="23"/>
      <c r="O197" s="41"/>
    </row>
    <row r="198" spans="1:15" ht="15.75" hidden="1">
      <c r="A198" s="51" t="s">
        <v>28</v>
      </c>
      <c r="B198" s="46">
        <v>310</v>
      </c>
      <c r="C198" s="8" t="s">
        <v>58</v>
      </c>
      <c r="D198" s="23"/>
      <c r="E198" s="18">
        <f t="shared" si="55"/>
        <v>0</v>
      </c>
      <c r="F198" s="23"/>
      <c r="G198" s="23"/>
      <c r="H198" s="23"/>
      <c r="I198" s="23"/>
      <c r="J198" s="23"/>
      <c r="K198" s="23"/>
      <c r="L198" s="23"/>
      <c r="M198" s="41"/>
      <c r="N198" s="23"/>
      <c r="O198" s="41"/>
    </row>
    <row r="199" spans="1:15" ht="15.75" hidden="1">
      <c r="A199" s="51" t="s">
        <v>28</v>
      </c>
      <c r="B199" s="46">
        <v>340</v>
      </c>
      <c r="C199" s="8" t="s">
        <v>58</v>
      </c>
      <c r="D199" s="23"/>
      <c r="E199" s="18">
        <f t="shared" si="55"/>
        <v>0</v>
      </c>
      <c r="F199" s="23"/>
      <c r="G199" s="23"/>
      <c r="H199" s="23"/>
      <c r="I199" s="23"/>
      <c r="J199" s="23"/>
      <c r="K199" s="23"/>
      <c r="L199" s="23"/>
      <c r="M199" s="41"/>
      <c r="N199" s="23"/>
      <c r="O199" s="41"/>
    </row>
    <row r="200" spans="1:15" ht="15.75" hidden="1">
      <c r="A200" s="51" t="s">
        <v>28</v>
      </c>
      <c r="B200" s="46">
        <v>225</v>
      </c>
      <c r="C200" s="8" t="s">
        <v>91</v>
      </c>
      <c r="D200" s="23"/>
      <c r="E200" s="18">
        <f t="shared" si="55"/>
        <v>0</v>
      </c>
      <c r="F200" s="23"/>
      <c r="G200" s="23"/>
      <c r="H200" s="23"/>
      <c r="I200" s="23"/>
      <c r="J200" s="23"/>
      <c r="K200" s="23"/>
      <c r="L200" s="23"/>
      <c r="M200" s="41"/>
      <c r="N200" s="23"/>
      <c r="O200" s="41"/>
    </row>
    <row r="201" spans="1:15" ht="15.75" hidden="1">
      <c r="A201" s="51" t="s">
        <v>28</v>
      </c>
      <c r="B201" s="46">
        <v>226</v>
      </c>
      <c r="C201" s="8" t="s">
        <v>91</v>
      </c>
      <c r="D201" s="23"/>
      <c r="E201" s="18">
        <f t="shared" si="55"/>
        <v>0</v>
      </c>
      <c r="F201" s="23"/>
      <c r="G201" s="23"/>
      <c r="H201" s="23"/>
      <c r="I201" s="23"/>
      <c r="J201" s="23"/>
      <c r="K201" s="23"/>
      <c r="L201" s="23"/>
      <c r="M201" s="41"/>
      <c r="N201" s="23"/>
      <c r="O201" s="41"/>
    </row>
    <row r="202" spans="1:15" ht="15.75" hidden="1">
      <c r="A202" s="51" t="s">
        <v>28</v>
      </c>
      <c r="B202" s="46">
        <v>310</v>
      </c>
      <c r="C202" s="8" t="s">
        <v>91</v>
      </c>
      <c r="D202" s="23"/>
      <c r="E202" s="18">
        <f t="shared" si="55"/>
        <v>0</v>
      </c>
      <c r="F202" s="23"/>
      <c r="G202" s="23"/>
      <c r="H202" s="23"/>
      <c r="I202" s="23"/>
      <c r="J202" s="23"/>
      <c r="K202" s="23"/>
      <c r="L202" s="23"/>
      <c r="M202" s="41"/>
      <c r="N202" s="23"/>
      <c r="O202" s="41"/>
    </row>
    <row r="203" spans="1:15" ht="15.75" hidden="1">
      <c r="A203" s="51" t="s">
        <v>28</v>
      </c>
      <c r="B203" s="46">
        <v>340</v>
      </c>
      <c r="C203" s="8" t="s">
        <v>91</v>
      </c>
      <c r="D203" s="23"/>
      <c r="E203" s="18">
        <f t="shared" si="55"/>
        <v>0</v>
      </c>
      <c r="F203" s="23"/>
      <c r="G203" s="23"/>
      <c r="H203" s="23"/>
      <c r="I203" s="23"/>
      <c r="J203" s="23"/>
      <c r="K203" s="23"/>
      <c r="L203" s="23"/>
      <c r="M203" s="41"/>
      <c r="N203" s="23"/>
      <c r="O203" s="41"/>
    </row>
    <row r="204" spans="1:15" ht="15.75" hidden="1">
      <c r="A204" s="51" t="s">
        <v>28</v>
      </c>
      <c r="B204" s="46">
        <v>222</v>
      </c>
      <c r="C204" s="8" t="s">
        <v>38</v>
      </c>
      <c r="D204" s="23"/>
      <c r="E204" s="18">
        <f t="shared" si="55"/>
        <v>0</v>
      </c>
      <c r="F204" s="23"/>
      <c r="G204" s="23"/>
      <c r="H204" s="23"/>
      <c r="I204" s="23"/>
      <c r="J204" s="23"/>
      <c r="K204" s="23"/>
      <c r="L204" s="23"/>
      <c r="M204" s="41"/>
      <c r="N204" s="23"/>
      <c r="O204" s="41"/>
    </row>
    <row r="205" spans="1:15" ht="15.75">
      <c r="A205" s="51" t="s">
        <v>28</v>
      </c>
      <c r="B205" s="46">
        <v>225</v>
      </c>
      <c r="C205" s="8" t="s">
        <v>38</v>
      </c>
      <c r="D205" s="23">
        <v>43</v>
      </c>
      <c r="E205" s="18">
        <f t="shared" si="55"/>
        <v>0</v>
      </c>
      <c r="F205" s="23"/>
      <c r="G205" s="23"/>
      <c r="H205" s="23"/>
      <c r="I205" s="23"/>
      <c r="J205" s="23"/>
      <c r="K205" s="23"/>
      <c r="L205" s="23"/>
      <c r="M205" s="41"/>
      <c r="N205" s="23"/>
      <c r="O205" s="41"/>
    </row>
    <row r="206" spans="1:15" ht="15.75">
      <c r="A206" s="51" t="s">
        <v>28</v>
      </c>
      <c r="B206" s="46">
        <v>226</v>
      </c>
      <c r="C206" s="8" t="s">
        <v>38</v>
      </c>
      <c r="D206" s="23">
        <v>188</v>
      </c>
      <c r="E206" s="18">
        <f t="shared" si="55"/>
        <v>0</v>
      </c>
      <c r="F206" s="23"/>
      <c r="G206" s="23"/>
      <c r="H206" s="23"/>
      <c r="I206" s="23"/>
      <c r="J206" s="23"/>
      <c r="K206" s="23"/>
      <c r="L206" s="23"/>
      <c r="M206" s="41"/>
      <c r="N206" s="23"/>
      <c r="O206" s="41"/>
    </row>
    <row r="207" spans="1:15" ht="15.75" hidden="1">
      <c r="A207" s="51" t="s">
        <v>28</v>
      </c>
      <c r="B207" s="46">
        <v>226</v>
      </c>
      <c r="C207" s="8" t="s">
        <v>92</v>
      </c>
      <c r="D207" s="23"/>
      <c r="E207" s="18">
        <f t="shared" si="55"/>
        <v>0</v>
      </c>
      <c r="F207" s="23"/>
      <c r="G207" s="23"/>
      <c r="H207" s="23"/>
      <c r="I207" s="23"/>
      <c r="J207" s="23"/>
      <c r="K207" s="23"/>
      <c r="L207" s="23"/>
      <c r="M207" s="41"/>
      <c r="N207" s="23"/>
      <c r="O207" s="41"/>
    </row>
    <row r="208" spans="1:15" ht="15.75">
      <c r="A208" s="51" t="s">
        <v>28</v>
      </c>
      <c r="B208" s="46">
        <v>290</v>
      </c>
      <c r="C208" s="8" t="s">
        <v>38</v>
      </c>
      <c r="D208" s="23">
        <v>52</v>
      </c>
      <c r="E208" s="18">
        <f t="shared" si="55"/>
        <v>0</v>
      </c>
      <c r="F208" s="23"/>
      <c r="G208" s="23"/>
      <c r="H208" s="23"/>
      <c r="I208" s="23"/>
      <c r="J208" s="23"/>
      <c r="K208" s="23"/>
      <c r="L208" s="23"/>
      <c r="M208" s="41"/>
      <c r="N208" s="23"/>
      <c r="O208" s="41"/>
    </row>
    <row r="209" spans="1:15" ht="15.75" hidden="1">
      <c r="A209" s="51" t="s">
        <v>28</v>
      </c>
      <c r="B209" s="46">
        <v>310</v>
      </c>
      <c r="C209" s="8" t="s">
        <v>38</v>
      </c>
      <c r="D209" s="23"/>
      <c r="E209" s="18">
        <f t="shared" si="55"/>
        <v>0</v>
      </c>
      <c r="F209" s="23"/>
      <c r="G209" s="23"/>
      <c r="H209" s="23"/>
      <c r="I209" s="23"/>
      <c r="J209" s="23"/>
      <c r="K209" s="23"/>
      <c r="L209" s="23"/>
      <c r="M209" s="41"/>
      <c r="N209" s="23"/>
      <c r="O209" s="41"/>
    </row>
    <row r="210" spans="1:15" ht="15.75">
      <c r="A210" s="51" t="s">
        <v>28</v>
      </c>
      <c r="B210" s="46">
        <v>340</v>
      </c>
      <c r="C210" s="8" t="s">
        <v>38</v>
      </c>
      <c r="D210" s="23"/>
      <c r="E210" s="18">
        <f>SUM(F210:M210)</f>
        <v>0</v>
      </c>
      <c r="F210" s="23"/>
      <c r="G210" s="23"/>
      <c r="H210" s="23"/>
      <c r="I210" s="23"/>
      <c r="J210" s="23"/>
      <c r="K210" s="23"/>
      <c r="L210" s="23"/>
      <c r="M210" s="41"/>
      <c r="N210" s="23"/>
      <c r="O210" s="41"/>
    </row>
    <row r="211" spans="1:16" ht="15.75">
      <c r="A211" s="80" t="s">
        <v>27</v>
      </c>
      <c r="B211" s="81"/>
      <c r="C211" s="81"/>
      <c r="D211" s="17">
        <f aca="true" t="shared" si="56" ref="D211:M211">D186+D164+D146</f>
        <v>468</v>
      </c>
      <c r="E211" s="17">
        <f t="shared" si="56"/>
        <v>67</v>
      </c>
      <c r="F211" s="17">
        <f t="shared" si="56"/>
        <v>67</v>
      </c>
      <c r="G211" s="17">
        <f t="shared" si="56"/>
        <v>0</v>
      </c>
      <c r="H211" s="17">
        <f t="shared" si="56"/>
        <v>0</v>
      </c>
      <c r="I211" s="17">
        <f t="shared" si="56"/>
        <v>0</v>
      </c>
      <c r="J211" s="17">
        <f t="shared" si="56"/>
        <v>0</v>
      </c>
      <c r="K211" s="17">
        <f>K186+K164+K146</f>
        <v>0</v>
      </c>
      <c r="L211" s="17">
        <f>L186+L164+L146</f>
        <v>0</v>
      </c>
      <c r="M211" s="35">
        <f t="shared" si="56"/>
        <v>0</v>
      </c>
      <c r="N211" s="17">
        <f>N186+N164+N146</f>
        <v>0</v>
      </c>
      <c r="O211" s="35">
        <f>O186+O164+O146</f>
        <v>67</v>
      </c>
      <c r="P211" s="68"/>
    </row>
    <row r="212" spans="1:15" ht="15.75">
      <c r="A212" s="74" t="s">
        <v>93</v>
      </c>
      <c r="B212" s="75"/>
      <c r="C212" s="76"/>
      <c r="D212" s="22"/>
      <c r="E212" s="22"/>
      <c r="F212" s="22"/>
      <c r="G212" s="22"/>
      <c r="H212" s="22"/>
      <c r="I212" s="22"/>
      <c r="J212" s="22"/>
      <c r="K212" s="22"/>
      <c r="L212" s="22"/>
      <c r="M212" s="40"/>
      <c r="N212" s="22"/>
      <c r="O212" s="40"/>
    </row>
    <row r="213" spans="1:15" ht="15.75" hidden="1">
      <c r="A213" s="51" t="s">
        <v>31</v>
      </c>
      <c r="B213" s="46">
        <v>222</v>
      </c>
      <c r="C213" s="8" t="s">
        <v>6</v>
      </c>
      <c r="D213" s="23"/>
      <c r="E213" s="23"/>
      <c r="F213" s="23"/>
      <c r="G213" s="23"/>
      <c r="H213" s="23"/>
      <c r="I213" s="23"/>
      <c r="J213" s="23"/>
      <c r="K213" s="23"/>
      <c r="L213" s="23"/>
      <c r="M213" s="41"/>
      <c r="N213" s="23"/>
      <c r="O213" s="41"/>
    </row>
    <row r="214" spans="1:15" ht="15.75" hidden="1">
      <c r="A214" s="51" t="s">
        <v>31</v>
      </c>
      <c r="B214" s="46">
        <v>226</v>
      </c>
      <c r="C214" s="8" t="s">
        <v>10</v>
      </c>
      <c r="D214" s="23"/>
      <c r="E214" s="18">
        <f>SUM(F214:M214)</f>
        <v>0</v>
      </c>
      <c r="F214" s="23"/>
      <c r="G214" s="23"/>
      <c r="H214" s="23"/>
      <c r="I214" s="23"/>
      <c r="J214" s="23"/>
      <c r="K214" s="23"/>
      <c r="L214" s="23"/>
      <c r="M214" s="41"/>
      <c r="N214" s="23"/>
      <c r="O214" s="41"/>
    </row>
    <row r="215" spans="1:15" ht="15.75">
      <c r="A215" s="51" t="s">
        <v>31</v>
      </c>
      <c r="B215" s="46">
        <v>290</v>
      </c>
      <c r="C215" s="8" t="s">
        <v>11</v>
      </c>
      <c r="D215" s="23"/>
      <c r="E215" s="23"/>
      <c r="F215" s="23"/>
      <c r="G215" s="23"/>
      <c r="H215" s="23"/>
      <c r="I215" s="23"/>
      <c r="J215" s="23"/>
      <c r="K215" s="23"/>
      <c r="L215" s="23"/>
      <c r="M215" s="41"/>
      <c r="N215" s="23"/>
      <c r="O215" s="41"/>
    </row>
    <row r="216" spans="1:15" ht="15.75" hidden="1">
      <c r="A216" s="51" t="s">
        <v>31</v>
      </c>
      <c r="B216" s="46">
        <v>310</v>
      </c>
      <c r="C216" s="8" t="s">
        <v>38</v>
      </c>
      <c r="D216" s="23"/>
      <c r="E216" s="23"/>
      <c r="F216" s="23"/>
      <c r="G216" s="23"/>
      <c r="H216" s="23"/>
      <c r="I216" s="23"/>
      <c r="J216" s="23"/>
      <c r="K216" s="23"/>
      <c r="L216" s="23"/>
      <c r="M216" s="41"/>
      <c r="N216" s="23"/>
      <c r="O216" s="41"/>
    </row>
    <row r="217" spans="1:15" ht="31.5" hidden="1">
      <c r="A217" s="51" t="s">
        <v>31</v>
      </c>
      <c r="B217" s="46">
        <v>340</v>
      </c>
      <c r="C217" s="8" t="s">
        <v>14</v>
      </c>
      <c r="D217" s="23"/>
      <c r="E217" s="23"/>
      <c r="F217" s="23"/>
      <c r="G217" s="23"/>
      <c r="H217" s="23"/>
      <c r="I217" s="23"/>
      <c r="J217" s="23"/>
      <c r="K217" s="23"/>
      <c r="L217" s="23"/>
      <c r="M217" s="41"/>
      <c r="N217" s="23"/>
      <c r="O217" s="41"/>
    </row>
    <row r="218" spans="1:15" ht="15.75">
      <c r="A218" s="80" t="s">
        <v>32</v>
      </c>
      <c r="B218" s="81"/>
      <c r="C218" s="81"/>
      <c r="D218" s="17">
        <f aca="true" t="shared" si="57" ref="D218:M218">SUM(D213:D217)</f>
        <v>0</v>
      </c>
      <c r="E218" s="17">
        <f t="shared" si="57"/>
        <v>0</v>
      </c>
      <c r="F218" s="17">
        <f t="shared" si="57"/>
        <v>0</v>
      </c>
      <c r="G218" s="17">
        <f t="shared" si="57"/>
        <v>0</v>
      </c>
      <c r="H218" s="17">
        <f t="shared" si="57"/>
        <v>0</v>
      </c>
      <c r="I218" s="17">
        <f t="shared" si="57"/>
        <v>0</v>
      </c>
      <c r="J218" s="17">
        <f t="shared" si="57"/>
        <v>0</v>
      </c>
      <c r="K218" s="17">
        <f>SUM(K213:K217)</f>
        <v>0</v>
      </c>
      <c r="L218" s="17">
        <f>SUM(L213:L217)</f>
        <v>0</v>
      </c>
      <c r="M218" s="35">
        <f t="shared" si="57"/>
        <v>0</v>
      </c>
      <c r="N218" s="17">
        <f>SUM(N213:N217)</f>
        <v>0</v>
      </c>
      <c r="O218" s="35">
        <f>SUM(O213:O217)</f>
        <v>0</v>
      </c>
    </row>
    <row r="219" spans="1:15" ht="15.75">
      <c r="A219" s="82" t="s">
        <v>94</v>
      </c>
      <c r="B219" s="83"/>
      <c r="C219" s="83"/>
      <c r="D219" s="22"/>
      <c r="E219" s="22"/>
      <c r="F219" s="22"/>
      <c r="G219" s="22"/>
      <c r="H219" s="22"/>
      <c r="I219" s="22"/>
      <c r="J219" s="22"/>
      <c r="K219" s="22"/>
      <c r="L219" s="22"/>
      <c r="M219" s="40"/>
      <c r="N219" s="22"/>
      <c r="O219" s="40"/>
    </row>
    <row r="220" spans="1:15" ht="31.5">
      <c r="A220" s="50" t="s">
        <v>48</v>
      </c>
      <c r="B220" s="44">
        <v>210</v>
      </c>
      <c r="C220" s="9" t="s">
        <v>26</v>
      </c>
      <c r="D220" s="15">
        <f>D221+D222+D224+D225+D223</f>
        <v>3136</v>
      </c>
      <c r="E220" s="15">
        <f>E221+E222+E223+E224+E225</f>
        <v>1084.0000000000002</v>
      </c>
      <c r="F220" s="15">
        <f aca="true" t="shared" si="58" ref="F220:M220">F222+F225+F223</f>
        <v>273.4</v>
      </c>
      <c r="G220" s="15">
        <f t="shared" si="58"/>
        <v>0</v>
      </c>
      <c r="H220" s="15">
        <f t="shared" si="58"/>
        <v>0</v>
      </c>
      <c r="I220" s="15">
        <f>I222+I225+I223+I221+I224+I227+I228+I229+I230+I232+I235+I240</f>
        <v>766</v>
      </c>
      <c r="J220" s="15">
        <f t="shared" si="58"/>
        <v>0</v>
      </c>
      <c r="K220" s="15">
        <f>K222+K225+K223</f>
        <v>0</v>
      </c>
      <c r="L220" s="15">
        <f>L222+L225+L223</f>
        <v>0</v>
      </c>
      <c r="M220" s="33">
        <f t="shared" si="58"/>
        <v>0</v>
      </c>
      <c r="N220" s="15">
        <f>N222+N225+N223</f>
        <v>0</v>
      </c>
      <c r="O220" s="33">
        <f>O222+O225+O223+O221+O224</f>
        <v>1084</v>
      </c>
    </row>
    <row r="221" spans="1:15" ht="15.75">
      <c r="A221" s="51" t="s">
        <v>48</v>
      </c>
      <c r="B221" s="46">
        <v>211</v>
      </c>
      <c r="C221" s="8" t="s">
        <v>124</v>
      </c>
      <c r="D221" s="18">
        <v>2014</v>
      </c>
      <c r="E221" s="18">
        <f>SUM(F221:M221)</f>
        <v>582.7</v>
      </c>
      <c r="F221" s="18"/>
      <c r="G221" s="18"/>
      <c r="H221" s="18"/>
      <c r="I221" s="18">
        <v>582.7</v>
      </c>
      <c r="J221" s="18"/>
      <c r="K221" s="18"/>
      <c r="L221" s="18"/>
      <c r="M221" s="36"/>
      <c r="N221" s="18">
        <f>O221-E221</f>
        <v>0</v>
      </c>
      <c r="O221" s="36">
        <v>582.7</v>
      </c>
    </row>
    <row r="222" spans="1:15" ht="15.75">
      <c r="A222" s="51" t="s">
        <v>48</v>
      </c>
      <c r="B222" s="46">
        <v>211</v>
      </c>
      <c r="C222" s="8" t="s">
        <v>125</v>
      </c>
      <c r="D222" s="18">
        <v>383</v>
      </c>
      <c r="E222" s="18">
        <v>254.6</v>
      </c>
      <c r="F222" s="18">
        <v>210</v>
      </c>
      <c r="G222" s="18"/>
      <c r="H222" s="18"/>
      <c r="I222" s="18"/>
      <c r="J222" s="18"/>
      <c r="K222" s="18"/>
      <c r="L222" s="18"/>
      <c r="M222" s="36"/>
      <c r="N222" s="18">
        <f>O222-E222</f>
        <v>0</v>
      </c>
      <c r="O222" s="36">
        <v>254.6</v>
      </c>
    </row>
    <row r="223" spans="1:15" ht="15.75">
      <c r="A223" s="51" t="s">
        <v>48</v>
      </c>
      <c r="B223" s="46">
        <v>212</v>
      </c>
      <c r="C223" s="8" t="s">
        <v>2</v>
      </c>
      <c r="D223" s="18">
        <v>16</v>
      </c>
      <c r="E223" s="18">
        <f>SUM(F223:M223)</f>
        <v>0</v>
      </c>
      <c r="F223" s="18"/>
      <c r="G223" s="18"/>
      <c r="H223" s="18"/>
      <c r="I223" s="18"/>
      <c r="J223" s="18"/>
      <c r="K223" s="18"/>
      <c r="L223" s="18"/>
      <c r="M223" s="36"/>
      <c r="N223" s="18">
        <f>O223-E223</f>
        <v>0</v>
      </c>
      <c r="O223" s="36"/>
    </row>
    <row r="224" spans="1:15" ht="15.75">
      <c r="A224" s="51" t="s">
        <v>48</v>
      </c>
      <c r="B224" s="46">
        <v>213</v>
      </c>
      <c r="C224" s="8" t="s">
        <v>128</v>
      </c>
      <c r="D224" s="18">
        <v>608</v>
      </c>
      <c r="E224" s="18">
        <f>SUM(F224:M224)</f>
        <v>183.3</v>
      </c>
      <c r="F224" s="18"/>
      <c r="G224" s="18"/>
      <c r="H224" s="18"/>
      <c r="I224" s="18">
        <v>183.3</v>
      </c>
      <c r="J224" s="18"/>
      <c r="K224" s="18"/>
      <c r="L224" s="18"/>
      <c r="M224" s="36"/>
      <c r="N224" s="18">
        <f>O224-E224</f>
        <v>0</v>
      </c>
      <c r="O224" s="36">
        <v>183.3</v>
      </c>
    </row>
    <row r="225" spans="1:15" ht="15.75">
      <c r="A225" s="51" t="s">
        <v>48</v>
      </c>
      <c r="B225" s="46">
        <v>213</v>
      </c>
      <c r="C225" s="8" t="s">
        <v>129</v>
      </c>
      <c r="D225" s="18">
        <v>115</v>
      </c>
      <c r="E225" s="18">
        <f>SUM(F225:M225)</f>
        <v>63.4</v>
      </c>
      <c r="F225" s="18">
        <v>63.4</v>
      </c>
      <c r="G225" s="18"/>
      <c r="H225" s="18"/>
      <c r="I225" s="18"/>
      <c r="J225" s="18"/>
      <c r="K225" s="18"/>
      <c r="L225" s="18"/>
      <c r="M225" s="36"/>
      <c r="N225" s="18">
        <f>O225-E225</f>
        <v>0</v>
      </c>
      <c r="O225" s="36">
        <v>63.4</v>
      </c>
    </row>
    <row r="226" spans="1:15" ht="15.75">
      <c r="A226" s="51" t="s">
        <v>48</v>
      </c>
      <c r="B226" s="44">
        <v>220</v>
      </c>
      <c r="C226" s="9" t="s">
        <v>4</v>
      </c>
      <c r="D226" s="15">
        <f aca="true" t="shared" si="59" ref="D226:M226">SUM(D227:D234)</f>
        <v>687</v>
      </c>
      <c r="E226" s="15">
        <f t="shared" si="59"/>
        <v>54</v>
      </c>
      <c r="F226" s="15">
        <f t="shared" si="59"/>
        <v>54</v>
      </c>
      <c r="G226" s="15">
        <f t="shared" si="59"/>
        <v>0</v>
      </c>
      <c r="H226" s="15">
        <f t="shared" si="59"/>
        <v>0</v>
      </c>
      <c r="I226" s="15">
        <f t="shared" si="59"/>
        <v>0</v>
      </c>
      <c r="J226" s="15">
        <f t="shared" si="59"/>
        <v>0</v>
      </c>
      <c r="K226" s="15">
        <f>SUM(K227:K234)</f>
        <v>0</v>
      </c>
      <c r="L226" s="15">
        <f>SUM(L227:L234)</f>
        <v>0</v>
      </c>
      <c r="M226" s="33">
        <f t="shared" si="59"/>
        <v>0</v>
      </c>
      <c r="N226" s="15">
        <f>SUM(N227:N234)</f>
        <v>0</v>
      </c>
      <c r="O226" s="33">
        <f>SUM(O227:O234)</f>
        <v>54</v>
      </c>
    </row>
    <row r="227" spans="1:15" ht="15.75">
      <c r="A227" s="51" t="s">
        <v>48</v>
      </c>
      <c r="B227" s="46">
        <v>221</v>
      </c>
      <c r="C227" s="8" t="s">
        <v>5</v>
      </c>
      <c r="D227" s="18"/>
      <c r="E227" s="18">
        <f aca="true" t="shared" si="60" ref="E227:E235">SUM(F227:M227)</f>
        <v>0</v>
      </c>
      <c r="F227" s="18"/>
      <c r="G227" s="18"/>
      <c r="H227" s="18"/>
      <c r="I227" s="18"/>
      <c r="J227" s="18"/>
      <c r="K227" s="18"/>
      <c r="L227" s="18"/>
      <c r="M227" s="36"/>
      <c r="N227" s="18">
        <f aca="true" t="shared" si="61" ref="N227:N235">O227-E227</f>
        <v>0</v>
      </c>
      <c r="O227" s="36"/>
    </row>
    <row r="228" spans="1:15" ht="15.75">
      <c r="A228" s="51" t="s">
        <v>48</v>
      </c>
      <c r="B228" s="46">
        <v>222</v>
      </c>
      <c r="C228" s="8" t="s">
        <v>6</v>
      </c>
      <c r="D228" s="18">
        <v>3</v>
      </c>
      <c r="E228" s="18">
        <f t="shared" si="60"/>
        <v>0</v>
      </c>
      <c r="F228" s="18"/>
      <c r="G228" s="18"/>
      <c r="H228" s="18"/>
      <c r="I228" s="18"/>
      <c r="J228" s="18"/>
      <c r="K228" s="18"/>
      <c r="L228" s="18"/>
      <c r="M228" s="36"/>
      <c r="N228" s="18">
        <f t="shared" si="61"/>
        <v>0</v>
      </c>
      <c r="O228" s="36"/>
    </row>
    <row r="229" spans="1:15" ht="15.75">
      <c r="A229" s="51" t="s">
        <v>48</v>
      </c>
      <c r="B229" s="46">
        <v>223</v>
      </c>
      <c r="C229" s="8" t="s">
        <v>7</v>
      </c>
      <c r="D229" s="18">
        <v>645</v>
      </c>
      <c r="E229" s="18">
        <f t="shared" si="60"/>
        <v>54</v>
      </c>
      <c r="F229" s="18">
        <v>54</v>
      </c>
      <c r="G229" s="18"/>
      <c r="H229" s="18"/>
      <c r="I229" s="18"/>
      <c r="J229" s="18"/>
      <c r="K229" s="18"/>
      <c r="L229" s="18"/>
      <c r="M229" s="36"/>
      <c r="N229" s="18">
        <f t="shared" si="61"/>
        <v>0</v>
      </c>
      <c r="O229" s="36">
        <v>54</v>
      </c>
    </row>
    <row r="230" spans="1:15" ht="15.75">
      <c r="A230" s="51" t="s">
        <v>48</v>
      </c>
      <c r="B230" s="46">
        <v>225</v>
      </c>
      <c r="C230" s="8" t="s">
        <v>9</v>
      </c>
      <c r="D230" s="18">
        <v>6</v>
      </c>
      <c r="E230" s="18">
        <f t="shared" si="60"/>
        <v>0</v>
      </c>
      <c r="F230" s="18"/>
      <c r="G230" s="18"/>
      <c r="H230" s="18"/>
      <c r="I230" s="18"/>
      <c r="J230" s="18"/>
      <c r="K230" s="18"/>
      <c r="L230" s="18"/>
      <c r="M230" s="36"/>
      <c r="N230" s="18">
        <f t="shared" si="61"/>
        <v>0</v>
      </c>
      <c r="O230" s="36"/>
    </row>
    <row r="231" spans="1:15" ht="15.75" hidden="1">
      <c r="A231" s="51" t="s">
        <v>48</v>
      </c>
      <c r="B231" s="46">
        <v>225</v>
      </c>
      <c r="C231" s="8" t="s">
        <v>96</v>
      </c>
      <c r="D231" s="18">
        <v>0</v>
      </c>
      <c r="E231" s="18">
        <f t="shared" si="60"/>
        <v>0</v>
      </c>
      <c r="F231" s="18"/>
      <c r="G231" s="18"/>
      <c r="H231" s="18"/>
      <c r="I231" s="18"/>
      <c r="J231" s="18"/>
      <c r="K231" s="18"/>
      <c r="L231" s="18"/>
      <c r="M231" s="36"/>
      <c r="N231" s="18">
        <f t="shared" si="61"/>
        <v>0</v>
      </c>
      <c r="O231" s="36"/>
    </row>
    <row r="232" spans="1:15" ht="15.75">
      <c r="A232" s="51" t="s">
        <v>48</v>
      </c>
      <c r="B232" s="46">
        <v>226</v>
      </c>
      <c r="C232" s="8" t="s">
        <v>10</v>
      </c>
      <c r="D232" s="18">
        <v>33</v>
      </c>
      <c r="E232" s="18">
        <f t="shared" si="60"/>
        <v>0</v>
      </c>
      <c r="F232" s="18"/>
      <c r="G232" s="18"/>
      <c r="H232" s="18"/>
      <c r="I232" s="18"/>
      <c r="J232" s="18"/>
      <c r="K232" s="18"/>
      <c r="L232" s="18"/>
      <c r="M232" s="36"/>
      <c r="N232" s="18">
        <f t="shared" si="61"/>
        <v>0</v>
      </c>
      <c r="O232" s="36"/>
    </row>
    <row r="233" spans="1:15" ht="15.75" hidden="1">
      <c r="A233" s="51" t="s">
        <v>48</v>
      </c>
      <c r="B233" s="46">
        <v>226</v>
      </c>
      <c r="C233" s="8" t="s">
        <v>95</v>
      </c>
      <c r="D233" s="18"/>
      <c r="E233" s="18">
        <f t="shared" si="60"/>
        <v>0</v>
      </c>
      <c r="F233" s="18"/>
      <c r="G233" s="18"/>
      <c r="H233" s="18"/>
      <c r="I233" s="18"/>
      <c r="J233" s="18"/>
      <c r="K233" s="18"/>
      <c r="L233" s="18"/>
      <c r="M233" s="36"/>
      <c r="N233" s="18">
        <f t="shared" si="61"/>
        <v>0</v>
      </c>
      <c r="O233" s="36"/>
    </row>
    <row r="234" spans="1:15" ht="15.75" hidden="1">
      <c r="A234" s="51" t="s">
        <v>48</v>
      </c>
      <c r="B234" s="46">
        <v>226</v>
      </c>
      <c r="C234" s="8" t="s">
        <v>96</v>
      </c>
      <c r="D234" s="18"/>
      <c r="E234" s="18">
        <f t="shared" si="60"/>
        <v>0</v>
      </c>
      <c r="F234" s="18"/>
      <c r="G234" s="18"/>
      <c r="H234" s="18"/>
      <c r="I234" s="18"/>
      <c r="J234" s="18"/>
      <c r="K234" s="18"/>
      <c r="L234" s="18"/>
      <c r="M234" s="36"/>
      <c r="N234" s="18">
        <f t="shared" si="61"/>
        <v>0</v>
      </c>
      <c r="O234" s="36"/>
    </row>
    <row r="235" spans="1:15" ht="15.75">
      <c r="A235" s="50" t="s">
        <v>48</v>
      </c>
      <c r="B235" s="44">
        <v>290</v>
      </c>
      <c r="C235" s="9" t="s">
        <v>11</v>
      </c>
      <c r="D235" s="19">
        <v>15</v>
      </c>
      <c r="E235" s="18">
        <f t="shared" si="60"/>
        <v>0</v>
      </c>
      <c r="F235" s="19"/>
      <c r="G235" s="19"/>
      <c r="H235" s="19"/>
      <c r="I235" s="19"/>
      <c r="J235" s="19"/>
      <c r="K235" s="19"/>
      <c r="L235" s="19"/>
      <c r="M235" s="37"/>
      <c r="N235" s="18">
        <f t="shared" si="61"/>
        <v>0</v>
      </c>
      <c r="O235" s="37"/>
    </row>
    <row r="236" spans="1:15" ht="15.75">
      <c r="A236" s="51" t="s">
        <v>48</v>
      </c>
      <c r="B236" s="44">
        <v>300</v>
      </c>
      <c r="C236" s="9" t="s">
        <v>12</v>
      </c>
      <c r="D236" s="15">
        <f aca="true" t="shared" si="62" ref="D236:M236">SUM(D237:D242)</f>
        <v>12</v>
      </c>
      <c r="E236" s="15">
        <f t="shared" si="62"/>
        <v>0</v>
      </c>
      <c r="F236" s="15">
        <f t="shared" si="62"/>
        <v>0</v>
      </c>
      <c r="G236" s="15">
        <f t="shared" si="62"/>
        <v>0</v>
      </c>
      <c r="H236" s="15">
        <f t="shared" si="62"/>
        <v>0</v>
      </c>
      <c r="I236" s="15">
        <f t="shared" si="62"/>
        <v>0</v>
      </c>
      <c r="J236" s="15">
        <f t="shared" si="62"/>
        <v>0</v>
      </c>
      <c r="K236" s="15">
        <f>SUM(K237:K242)</f>
        <v>0</v>
      </c>
      <c r="L236" s="15">
        <f>SUM(L237:L242)</f>
        <v>0</v>
      </c>
      <c r="M236" s="33">
        <f t="shared" si="62"/>
        <v>0</v>
      </c>
      <c r="N236" s="15">
        <f>SUM(N237:N242)</f>
        <v>0</v>
      </c>
      <c r="O236" s="33">
        <f>SUM(O237:O242)</f>
        <v>0</v>
      </c>
    </row>
    <row r="237" spans="1:15" ht="15.75" hidden="1">
      <c r="A237" s="51" t="s">
        <v>48</v>
      </c>
      <c r="B237" s="46">
        <v>310</v>
      </c>
      <c r="C237" s="8" t="s">
        <v>13</v>
      </c>
      <c r="D237" s="18"/>
      <c r="E237" s="18">
        <f>SUM(F237:M237)</f>
        <v>0</v>
      </c>
      <c r="F237" s="18"/>
      <c r="G237" s="18"/>
      <c r="H237" s="18"/>
      <c r="I237" s="18"/>
      <c r="J237" s="18"/>
      <c r="K237" s="18"/>
      <c r="L237" s="18"/>
      <c r="M237" s="36"/>
      <c r="N237" s="18"/>
      <c r="O237" s="36"/>
    </row>
    <row r="238" spans="1:15" ht="15.75" hidden="1">
      <c r="A238" s="51" t="s">
        <v>48</v>
      </c>
      <c r="B238" s="46">
        <v>310</v>
      </c>
      <c r="C238" s="8" t="s">
        <v>95</v>
      </c>
      <c r="D238" s="18"/>
      <c r="E238" s="18">
        <f>SUM(F238:M238)</f>
        <v>0</v>
      </c>
      <c r="F238" s="18"/>
      <c r="G238" s="18"/>
      <c r="H238" s="18"/>
      <c r="I238" s="18"/>
      <c r="J238" s="18"/>
      <c r="K238" s="18"/>
      <c r="L238" s="18"/>
      <c r="M238" s="36"/>
      <c r="N238" s="18"/>
      <c r="O238" s="36"/>
    </row>
    <row r="239" spans="1:15" ht="15.75" hidden="1">
      <c r="A239" s="51" t="s">
        <v>48</v>
      </c>
      <c r="B239" s="46">
        <v>310</v>
      </c>
      <c r="C239" s="8" t="s">
        <v>96</v>
      </c>
      <c r="D239" s="18">
        <v>0</v>
      </c>
      <c r="E239" s="18">
        <f>SUM(F239:M239)</f>
        <v>0</v>
      </c>
      <c r="F239" s="18"/>
      <c r="G239" s="18"/>
      <c r="H239" s="18"/>
      <c r="I239" s="18"/>
      <c r="J239" s="18"/>
      <c r="K239" s="18"/>
      <c r="L239" s="18"/>
      <c r="M239" s="36"/>
      <c r="N239" s="18"/>
      <c r="O239" s="36"/>
    </row>
    <row r="240" spans="1:15" ht="21" customHeight="1">
      <c r="A240" s="51" t="s">
        <v>48</v>
      </c>
      <c r="B240" s="46">
        <v>340</v>
      </c>
      <c r="C240" s="8" t="s">
        <v>14</v>
      </c>
      <c r="D240" s="18">
        <v>12</v>
      </c>
      <c r="E240" s="18">
        <f>SUM(F240:M240)</f>
        <v>0</v>
      </c>
      <c r="F240" s="18"/>
      <c r="G240" s="18"/>
      <c r="H240" s="18"/>
      <c r="I240" s="18"/>
      <c r="J240" s="18"/>
      <c r="K240" s="18"/>
      <c r="L240" s="18"/>
      <c r="M240" s="36"/>
      <c r="N240" s="18"/>
      <c r="O240" s="36"/>
    </row>
    <row r="241" spans="1:15" ht="16.5" customHeight="1" hidden="1">
      <c r="A241" s="51" t="s">
        <v>48</v>
      </c>
      <c r="B241" s="46">
        <v>340</v>
      </c>
      <c r="C241" s="8" t="s">
        <v>95</v>
      </c>
      <c r="D241" s="18"/>
      <c r="E241" s="18"/>
      <c r="F241" s="18"/>
      <c r="G241" s="18"/>
      <c r="H241" s="18"/>
      <c r="I241" s="18"/>
      <c r="J241" s="18"/>
      <c r="K241" s="18"/>
      <c r="L241" s="18"/>
      <c r="M241" s="36"/>
      <c r="N241" s="18"/>
      <c r="O241" s="36"/>
    </row>
    <row r="242" spans="1:15" ht="15.75" hidden="1">
      <c r="A242" s="51" t="s">
        <v>48</v>
      </c>
      <c r="B242" s="46">
        <v>340</v>
      </c>
      <c r="C242" s="8" t="s">
        <v>96</v>
      </c>
      <c r="D242" s="18"/>
      <c r="E242" s="18"/>
      <c r="F242" s="18"/>
      <c r="G242" s="18"/>
      <c r="H242" s="18"/>
      <c r="I242" s="18"/>
      <c r="J242" s="18"/>
      <c r="K242" s="18"/>
      <c r="L242" s="18"/>
      <c r="M242" s="36"/>
      <c r="N242" s="18"/>
      <c r="O242" s="36"/>
    </row>
    <row r="243" spans="1:16" ht="15.75">
      <c r="A243" s="80" t="s">
        <v>49</v>
      </c>
      <c r="B243" s="81"/>
      <c r="C243" s="81"/>
      <c r="D243" s="17">
        <f>SUM(D220,D226,D235,D236)</f>
        <v>3850</v>
      </c>
      <c r="E243" s="17">
        <f>SUM(E220,E226,E235,E236)</f>
        <v>1138.0000000000002</v>
      </c>
      <c r="F243" s="17">
        <f aca="true" t="shared" si="63" ref="F243:M243">SUM(F220,F226,F235,F236)</f>
        <v>327.4</v>
      </c>
      <c r="G243" s="17">
        <f t="shared" si="63"/>
        <v>0</v>
      </c>
      <c r="H243" s="17">
        <f t="shared" si="63"/>
        <v>0</v>
      </c>
      <c r="I243" s="17">
        <f>SUM(I220,I226,I235,I236)</f>
        <v>766</v>
      </c>
      <c r="J243" s="17">
        <f t="shared" si="63"/>
        <v>0</v>
      </c>
      <c r="K243" s="17">
        <f>SUM(K220,K226,K235,K236)</f>
        <v>0</v>
      </c>
      <c r="L243" s="17">
        <f>SUM(L220,L226,L235,L236)</f>
        <v>0</v>
      </c>
      <c r="M243" s="35">
        <f t="shared" si="63"/>
        <v>0</v>
      </c>
      <c r="N243" s="17">
        <f>SUM(N220,N226,N235,N236)</f>
        <v>0</v>
      </c>
      <c r="O243" s="35">
        <f>SUM(O220,O226,O235,O236)</f>
        <v>1138</v>
      </c>
      <c r="P243" s="68"/>
    </row>
    <row r="244" spans="1:15" ht="15.75">
      <c r="A244" s="74" t="s">
        <v>97</v>
      </c>
      <c r="B244" s="75"/>
      <c r="C244" s="76"/>
      <c r="D244" s="22"/>
      <c r="E244" s="22"/>
      <c r="F244" s="22"/>
      <c r="G244" s="22"/>
      <c r="H244" s="22"/>
      <c r="I244" s="22"/>
      <c r="J244" s="22"/>
      <c r="K244" s="22"/>
      <c r="L244" s="22"/>
      <c r="M244" s="40"/>
      <c r="N244" s="22"/>
      <c r="O244" s="40"/>
    </row>
    <row r="245" spans="1:15" ht="15.75">
      <c r="A245" s="57"/>
      <c r="B245" s="79" t="s">
        <v>98</v>
      </c>
      <c r="C245" s="79"/>
      <c r="D245" s="17">
        <f aca="true" t="shared" si="64" ref="D245:O245">SUM(D246)</f>
        <v>110</v>
      </c>
      <c r="E245" s="17">
        <f t="shared" si="64"/>
        <v>110</v>
      </c>
      <c r="F245" s="17">
        <f t="shared" si="64"/>
        <v>110</v>
      </c>
      <c r="G245" s="17">
        <f t="shared" si="64"/>
        <v>0</v>
      </c>
      <c r="H245" s="17">
        <f t="shared" si="64"/>
        <v>0</v>
      </c>
      <c r="I245" s="17">
        <f t="shared" si="64"/>
        <v>0</v>
      </c>
      <c r="J245" s="17">
        <f t="shared" si="64"/>
        <v>0</v>
      </c>
      <c r="K245" s="17">
        <f t="shared" si="64"/>
        <v>0</v>
      </c>
      <c r="L245" s="17">
        <f t="shared" si="64"/>
        <v>0</v>
      </c>
      <c r="M245" s="35">
        <f t="shared" si="64"/>
        <v>0</v>
      </c>
      <c r="N245" s="17">
        <f t="shared" si="64"/>
        <v>0</v>
      </c>
      <c r="O245" s="35">
        <f t="shared" si="64"/>
        <v>110</v>
      </c>
    </row>
    <row r="246" spans="1:15" ht="47.25">
      <c r="A246" s="58" t="s">
        <v>63</v>
      </c>
      <c r="B246" s="59" t="s">
        <v>64</v>
      </c>
      <c r="C246" s="8" t="s">
        <v>99</v>
      </c>
      <c r="D246" s="23">
        <v>110</v>
      </c>
      <c r="E246" s="18">
        <f>SUM(F246:M246)</f>
        <v>110</v>
      </c>
      <c r="F246" s="23">
        <v>110</v>
      </c>
      <c r="G246" s="23"/>
      <c r="H246" s="23"/>
      <c r="I246" s="23"/>
      <c r="J246" s="23"/>
      <c r="K246" s="23"/>
      <c r="L246" s="23"/>
      <c r="M246" s="41"/>
      <c r="N246" s="18">
        <f>O246-E246</f>
        <v>0</v>
      </c>
      <c r="O246" s="41">
        <v>110</v>
      </c>
    </row>
    <row r="247" spans="1:15" ht="15.75">
      <c r="A247" s="57"/>
      <c r="B247" s="79" t="s">
        <v>100</v>
      </c>
      <c r="C247" s="79"/>
      <c r="D247" s="17">
        <f aca="true" t="shared" si="65" ref="D247:M247">SUM(D248:D253)</f>
        <v>0</v>
      </c>
      <c r="E247" s="17">
        <f t="shared" si="65"/>
        <v>0</v>
      </c>
      <c r="F247" s="17">
        <f t="shared" si="65"/>
        <v>0</v>
      </c>
      <c r="G247" s="17">
        <f t="shared" si="65"/>
        <v>0</v>
      </c>
      <c r="H247" s="17">
        <f t="shared" si="65"/>
        <v>0</v>
      </c>
      <c r="I247" s="17">
        <f t="shared" si="65"/>
        <v>0</v>
      </c>
      <c r="J247" s="17">
        <f t="shared" si="65"/>
        <v>0</v>
      </c>
      <c r="K247" s="17">
        <f>SUM(K248:K253)</f>
        <v>0</v>
      </c>
      <c r="L247" s="17">
        <f>SUM(L248:L253)</f>
        <v>0</v>
      </c>
      <c r="M247" s="35">
        <f t="shared" si="65"/>
        <v>0</v>
      </c>
      <c r="N247" s="17">
        <f>SUM(N248:N253)</f>
        <v>0</v>
      </c>
      <c r="O247" s="35">
        <f>SUM(O248:O253)</f>
        <v>0</v>
      </c>
    </row>
    <row r="248" spans="1:15" ht="15.75" hidden="1">
      <c r="A248" s="58" t="s">
        <v>34</v>
      </c>
      <c r="B248" s="59" t="s">
        <v>53</v>
      </c>
      <c r="C248" s="8" t="s">
        <v>6</v>
      </c>
      <c r="D248" s="23"/>
      <c r="E248" s="23"/>
      <c r="F248" s="23"/>
      <c r="G248" s="23"/>
      <c r="H248" s="23"/>
      <c r="I248" s="23"/>
      <c r="J248" s="23"/>
      <c r="K248" s="23"/>
      <c r="L248" s="23"/>
      <c r="M248" s="41"/>
      <c r="N248" s="23"/>
      <c r="O248" s="41"/>
    </row>
    <row r="249" spans="1:15" ht="15.75" hidden="1">
      <c r="A249" s="58" t="s">
        <v>34</v>
      </c>
      <c r="B249" s="59" t="s">
        <v>35</v>
      </c>
      <c r="C249" s="8" t="s">
        <v>10</v>
      </c>
      <c r="D249" s="23"/>
      <c r="E249" s="23"/>
      <c r="F249" s="23"/>
      <c r="G249" s="23"/>
      <c r="H249" s="23"/>
      <c r="I249" s="23"/>
      <c r="J249" s="23"/>
      <c r="K249" s="23"/>
      <c r="L249" s="23"/>
      <c r="M249" s="41"/>
      <c r="N249" s="23"/>
      <c r="O249" s="41"/>
    </row>
    <row r="250" spans="1:15" ht="47.25" hidden="1">
      <c r="A250" s="58" t="s">
        <v>34</v>
      </c>
      <c r="B250" s="59" t="s">
        <v>113</v>
      </c>
      <c r="C250" s="8" t="s">
        <v>99</v>
      </c>
      <c r="D250" s="23"/>
      <c r="E250" s="18">
        <f>SUM(F250:M250)</f>
        <v>0</v>
      </c>
      <c r="F250" s="23"/>
      <c r="G250" s="23"/>
      <c r="H250" s="23"/>
      <c r="I250" s="23"/>
      <c r="J250" s="23"/>
      <c r="K250" s="23"/>
      <c r="L250" s="23"/>
      <c r="M250" s="41"/>
      <c r="N250" s="23"/>
      <c r="O250" s="41"/>
    </row>
    <row r="251" spans="1:15" ht="15.75">
      <c r="A251" s="58" t="s">
        <v>34</v>
      </c>
      <c r="B251" s="59" t="s">
        <v>30</v>
      </c>
      <c r="C251" s="8" t="s">
        <v>11</v>
      </c>
      <c r="D251" s="23"/>
      <c r="E251" s="18">
        <f>SUM(F251:M251)</f>
        <v>0</v>
      </c>
      <c r="F251" s="23"/>
      <c r="G251" s="23"/>
      <c r="H251" s="23"/>
      <c r="I251" s="23"/>
      <c r="J251" s="23"/>
      <c r="K251" s="23"/>
      <c r="L251" s="23"/>
      <c r="M251" s="41"/>
      <c r="N251" s="23"/>
      <c r="O251" s="41"/>
    </row>
    <row r="252" spans="1:15" ht="15.75" hidden="1">
      <c r="A252" s="58" t="s">
        <v>34</v>
      </c>
      <c r="B252" s="46">
        <v>310</v>
      </c>
      <c r="C252" s="8" t="s">
        <v>13</v>
      </c>
      <c r="D252" s="23"/>
      <c r="E252" s="23"/>
      <c r="F252" s="23"/>
      <c r="G252" s="23"/>
      <c r="H252" s="23"/>
      <c r="I252" s="23"/>
      <c r="J252" s="23"/>
      <c r="K252" s="23"/>
      <c r="L252" s="23"/>
      <c r="M252" s="41"/>
      <c r="N252" s="23"/>
      <c r="O252" s="41"/>
    </row>
    <row r="253" spans="1:15" ht="31.5" hidden="1">
      <c r="A253" s="58" t="s">
        <v>34</v>
      </c>
      <c r="B253" s="59" t="s">
        <v>39</v>
      </c>
      <c r="C253" s="8" t="s">
        <v>14</v>
      </c>
      <c r="D253" s="23"/>
      <c r="E253" s="23"/>
      <c r="F253" s="23"/>
      <c r="G253" s="23"/>
      <c r="H253" s="23"/>
      <c r="I253" s="23"/>
      <c r="J253" s="23"/>
      <c r="K253" s="23"/>
      <c r="L253" s="23"/>
      <c r="M253" s="41"/>
      <c r="N253" s="23"/>
      <c r="O253" s="41"/>
    </row>
    <row r="254" spans="1:15" ht="15.75" hidden="1">
      <c r="A254" s="57"/>
      <c r="B254" s="79" t="s">
        <v>101</v>
      </c>
      <c r="C254" s="79"/>
      <c r="D254" s="17">
        <f aca="true" t="shared" si="66" ref="D254:M254">SUM(D255:D259)</f>
        <v>0</v>
      </c>
      <c r="E254" s="17">
        <f t="shared" si="66"/>
        <v>0</v>
      </c>
      <c r="F254" s="17">
        <f t="shared" si="66"/>
        <v>0</v>
      </c>
      <c r="G254" s="17">
        <f t="shared" si="66"/>
        <v>0</v>
      </c>
      <c r="H254" s="17">
        <f t="shared" si="66"/>
        <v>0</v>
      </c>
      <c r="I254" s="17">
        <f t="shared" si="66"/>
        <v>0</v>
      </c>
      <c r="J254" s="17">
        <f t="shared" si="66"/>
        <v>0</v>
      </c>
      <c r="K254" s="17">
        <f>SUM(K255:K259)</f>
        <v>0</v>
      </c>
      <c r="L254" s="17">
        <f>SUM(L255:L259)</f>
        <v>0</v>
      </c>
      <c r="M254" s="35">
        <f t="shared" si="66"/>
        <v>0</v>
      </c>
      <c r="N254" s="17">
        <f>SUM(N255:N259)</f>
        <v>0</v>
      </c>
      <c r="O254" s="35">
        <f>SUM(O255:O259)</f>
        <v>0</v>
      </c>
    </row>
    <row r="255" spans="1:15" ht="15.75" hidden="1">
      <c r="A255" s="58" t="s">
        <v>50</v>
      </c>
      <c r="B255" s="59" t="s">
        <v>53</v>
      </c>
      <c r="C255" s="8" t="s">
        <v>6</v>
      </c>
      <c r="D255" s="23">
        <v>0</v>
      </c>
      <c r="E255" s="23"/>
      <c r="F255" s="23">
        <v>0</v>
      </c>
      <c r="G255" s="23">
        <v>0</v>
      </c>
      <c r="H255" s="23">
        <v>0</v>
      </c>
      <c r="I255" s="23">
        <v>0</v>
      </c>
      <c r="J255" s="23">
        <v>0</v>
      </c>
      <c r="K255" s="23">
        <v>0</v>
      </c>
      <c r="L255" s="23">
        <v>0</v>
      </c>
      <c r="M255" s="41"/>
      <c r="N255" s="23">
        <v>0</v>
      </c>
      <c r="O255" s="41"/>
    </row>
    <row r="256" spans="1:15" ht="15.75" hidden="1">
      <c r="A256" s="58" t="s">
        <v>50</v>
      </c>
      <c r="B256" s="59" t="s">
        <v>35</v>
      </c>
      <c r="C256" s="8" t="s">
        <v>10</v>
      </c>
      <c r="D256" s="23"/>
      <c r="E256" s="23"/>
      <c r="F256" s="23"/>
      <c r="G256" s="23"/>
      <c r="H256" s="23"/>
      <c r="I256" s="23"/>
      <c r="J256" s="23"/>
      <c r="K256" s="23"/>
      <c r="L256" s="23"/>
      <c r="M256" s="41"/>
      <c r="N256" s="23"/>
      <c r="O256" s="41"/>
    </row>
    <row r="257" spans="1:15" ht="15.75" hidden="1">
      <c r="A257" s="58" t="s">
        <v>50</v>
      </c>
      <c r="B257" s="59" t="s">
        <v>30</v>
      </c>
      <c r="C257" s="8" t="s">
        <v>11</v>
      </c>
      <c r="D257" s="23">
        <v>0</v>
      </c>
      <c r="E257" s="23"/>
      <c r="F257" s="23">
        <v>0</v>
      </c>
      <c r="G257" s="23">
        <v>0</v>
      </c>
      <c r="H257" s="23">
        <v>0</v>
      </c>
      <c r="I257" s="23">
        <v>0</v>
      </c>
      <c r="J257" s="23">
        <v>0</v>
      </c>
      <c r="K257" s="23">
        <v>0</v>
      </c>
      <c r="L257" s="23">
        <v>0</v>
      </c>
      <c r="M257" s="41"/>
      <c r="N257" s="23">
        <v>0</v>
      </c>
      <c r="O257" s="41"/>
    </row>
    <row r="258" spans="1:15" ht="15.75" hidden="1">
      <c r="A258" s="58" t="s">
        <v>50</v>
      </c>
      <c r="B258" s="46">
        <v>310</v>
      </c>
      <c r="C258" s="8" t="s">
        <v>13</v>
      </c>
      <c r="D258" s="23"/>
      <c r="E258" s="23"/>
      <c r="F258" s="23"/>
      <c r="G258" s="23"/>
      <c r="H258" s="23"/>
      <c r="I258" s="23"/>
      <c r="J258" s="23"/>
      <c r="K258" s="23"/>
      <c r="L258" s="23"/>
      <c r="M258" s="41"/>
      <c r="N258" s="23"/>
      <c r="O258" s="41"/>
    </row>
    <row r="259" spans="1:15" ht="31.5" hidden="1">
      <c r="A259" s="58" t="s">
        <v>50</v>
      </c>
      <c r="B259" s="59" t="s">
        <v>39</v>
      </c>
      <c r="C259" s="8" t="s">
        <v>14</v>
      </c>
      <c r="D259" s="23"/>
      <c r="E259" s="23"/>
      <c r="F259" s="23"/>
      <c r="G259" s="23"/>
      <c r="H259" s="23"/>
      <c r="I259" s="23"/>
      <c r="J259" s="23"/>
      <c r="K259" s="23"/>
      <c r="L259" s="23"/>
      <c r="M259" s="41"/>
      <c r="N259" s="23"/>
      <c r="O259" s="41"/>
    </row>
    <row r="260" spans="1:16" ht="15.75">
      <c r="A260" s="80" t="s">
        <v>36</v>
      </c>
      <c r="B260" s="81"/>
      <c r="C260" s="81"/>
      <c r="D260" s="17">
        <f aca="true" t="shared" si="67" ref="D260:M260">SUM(D247,D254,D245)</f>
        <v>110</v>
      </c>
      <c r="E260" s="17">
        <f t="shared" si="67"/>
        <v>110</v>
      </c>
      <c r="F260" s="17">
        <f t="shared" si="67"/>
        <v>110</v>
      </c>
      <c r="G260" s="17">
        <f t="shared" si="67"/>
        <v>0</v>
      </c>
      <c r="H260" s="17">
        <f t="shared" si="67"/>
        <v>0</v>
      </c>
      <c r="I260" s="17">
        <f t="shared" si="67"/>
        <v>0</v>
      </c>
      <c r="J260" s="17">
        <f t="shared" si="67"/>
        <v>0</v>
      </c>
      <c r="K260" s="17">
        <f>SUM(K247,K254,K245)</f>
        <v>0</v>
      </c>
      <c r="L260" s="17">
        <f>SUM(L247,L254,L245)</f>
        <v>0</v>
      </c>
      <c r="M260" s="35">
        <f t="shared" si="67"/>
        <v>0</v>
      </c>
      <c r="N260" s="17">
        <f>SUM(N247,N254,N245)</f>
        <v>0</v>
      </c>
      <c r="O260" s="35">
        <f>SUM(O247,O254,O245)</f>
        <v>110</v>
      </c>
      <c r="P260" s="68"/>
    </row>
    <row r="261" spans="1:15" ht="15.75">
      <c r="A261" s="74" t="s">
        <v>102</v>
      </c>
      <c r="B261" s="75"/>
      <c r="C261" s="76"/>
      <c r="D261" s="22"/>
      <c r="E261" s="22"/>
      <c r="F261" s="22"/>
      <c r="G261" s="22"/>
      <c r="H261" s="22"/>
      <c r="I261" s="22"/>
      <c r="J261" s="22"/>
      <c r="K261" s="22"/>
      <c r="L261" s="22"/>
      <c r="M261" s="40"/>
      <c r="N261" s="22"/>
      <c r="O261" s="40"/>
    </row>
    <row r="262" spans="1:15" ht="15.75" hidden="1">
      <c r="A262" s="51" t="s">
        <v>59</v>
      </c>
      <c r="B262" s="59" t="s">
        <v>53</v>
      </c>
      <c r="C262" s="8" t="s">
        <v>6</v>
      </c>
      <c r="D262" s="23"/>
      <c r="E262" s="18">
        <f>SUM(F262:M262)</f>
        <v>0</v>
      </c>
      <c r="F262" s="23"/>
      <c r="G262" s="23"/>
      <c r="H262" s="23"/>
      <c r="I262" s="23"/>
      <c r="J262" s="23"/>
      <c r="K262" s="23"/>
      <c r="L262" s="23"/>
      <c r="M262" s="41"/>
      <c r="N262" s="23"/>
      <c r="O262" s="41"/>
    </row>
    <row r="263" spans="1:15" ht="15.75">
      <c r="A263" s="51" t="s">
        <v>59</v>
      </c>
      <c r="B263" s="59" t="s">
        <v>35</v>
      </c>
      <c r="C263" s="8" t="s">
        <v>10</v>
      </c>
      <c r="D263" s="23">
        <v>111</v>
      </c>
      <c r="E263" s="18">
        <f>SUM(F263:M263)</f>
        <v>0</v>
      </c>
      <c r="F263" s="23"/>
      <c r="G263" s="23"/>
      <c r="H263" s="23"/>
      <c r="I263" s="23"/>
      <c r="J263" s="23"/>
      <c r="K263" s="23"/>
      <c r="L263" s="23"/>
      <c r="M263" s="41"/>
      <c r="N263" s="23"/>
      <c r="O263" s="41"/>
    </row>
    <row r="264" spans="1:15" ht="15.75">
      <c r="A264" s="51" t="s">
        <v>59</v>
      </c>
      <c r="B264" s="59" t="s">
        <v>30</v>
      </c>
      <c r="C264" s="8" t="s">
        <v>11</v>
      </c>
      <c r="D264" s="23">
        <v>31</v>
      </c>
      <c r="E264" s="18">
        <f>SUM(F264:M264)</f>
        <v>0</v>
      </c>
      <c r="F264" s="23"/>
      <c r="G264" s="23"/>
      <c r="H264" s="23"/>
      <c r="I264" s="23"/>
      <c r="J264" s="23"/>
      <c r="K264" s="23"/>
      <c r="L264" s="23"/>
      <c r="M264" s="41"/>
      <c r="N264" s="23"/>
      <c r="O264" s="41"/>
    </row>
    <row r="265" spans="1:15" ht="15.75" hidden="1">
      <c r="A265" s="51" t="s">
        <v>59</v>
      </c>
      <c r="B265" s="46">
        <v>310</v>
      </c>
      <c r="C265" s="8" t="s">
        <v>13</v>
      </c>
      <c r="D265" s="23"/>
      <c r="E265" s="18">
        <f>SUM(F265:M265)</f>
        <v>0</v>
      </c>
      <c r="F265" s="23"/>
      <c r="G265" s="23"/>
      <c r="H265" s="23"/>
      <c r="I265" s="23"/>
      <c r="J265" s="23"/>
      <c r="K265" s="23"/>
      <c r="L265" s="23"/>
      <c r="M265" s="41"/>
      <c r="N265" s="23"/>
      <c r="O265" s="41"/>
    </row>
    <row r="266" spans="1:15" ht="31.5" hidden="1">
      <c r="A266" s="51" t="s">
        <v>59</v>
      </c>
      <c r="B266" s="59" t="s">
        <v>39</v>
      </c>
      <c r="C266" s="8" t="s">
        <v>14</v>
      </c>
      <c r="D266" s="23"/>
      <c r="E266" s="18">
        <f>SUM(F266:M266)</f>
        <v>0</v>
      </c>
      <c r="F266" s="23"/>
      <c r="G266" s="23"/>
      <c r="H266" s="23"/>
      <c r="I266" s="23"/>
      <c r="J266" s="23"/>
      <c r="K266" s="23"/>
      <c r="L266" s="23"/>
      <c r="M266" s="41"/>
      <c r="N266" s="23"/>
      <c r="O266" s="41"/>
    </row>
    <row r="267" spans="1:15" ht="15.75">
      <c r="A267" s="86" t="s">
        <v>29</v>
      </c>
      <c r="B267" s="87"/>
      <c r="C267" s="88"/>
      <c r="D267" s="17">
        <f aca="true" t="shared" si="68" ref="D267:M267">SUM(D262:D266)</f>
        <v>142</v>
      </c>
      <c r="E267" s="17">
        <f t="shared" si="68"/>
        <v>0</v>
      </c>
      <c r="F267" s="17">
        <f t="shared" si="68"/>
        <v>0</v>
      </c>
      <c r="G267" s="17">
        <f t="shared" si="68"/>
        <v>0</v>
      </c>
      <c r="H267" s="17">
        <f t="shared" si="68"/>
        <v>0</v>
      </c>
      <c r="I267" s="17">
        <f t="shared" si="68"/>
        <v>0</v>
      </c>
      <c r="J267" s="17">
        <f t="shared" si="68"/>
        <v>0</v>
      </c>
      <c r="K267" s="17">
        <f>SUM(K262:K266)</f>
        <v>0</v>
      </c>
      <c r="L267" s="17">
        <f>SUM(L262:L266)</f>
        <v>0</v>
      </c>
      <c r="M267" s="35">
        <f t="shared" si="68"/>
        <v>0</v>
      </c>
      <c r="N267" s="17">
        <f>SUM(N262:N266)</f>
        <v>0</v>
      </c>
      <c r="O267" s="35">
        <f>SUM(O262:O266)</f>
        <v>0</v>
      </c>
    </row>
    <row r="268" spans="1:15" ht="34.5" customHeight="1">
      <c r="A268" s="89" t="s">
        <v>103</v>
      </c>
      <c r="B268" s="90"/>
      <c r="C268" s="90"/>
      <c r="D268" s="22"/>
      <c r="E268" s="22"/>
      <c r="F268" s="22"/>
      <c r="G268" s="22"/>
      <c r="H268" s="22"/>
      <c r="I268" s="22"/>
      <c r="J268" s="22"/>
      <c r="K268" s="22"/>
      <c r="L268" s="22"/>
      <c r="M268" s="40"/>
      <c r="N268" s="22"/>
      <c r="O268" s="40"/>
    </row>
    <row r="269" spans="1:15" ht="31.5">
      <c r="A269" s="51" t="s">
        <v>104</v>
      </c>
      <c r="B269" s="46">
        <v>231</v>
      </c>
      <c r="C269" s="8" t="s">
        <v>105</v>
      </c>
      <c r="D269" s="23">
        <v>30</v>
      </c>
      <c r="E269" s="18">
        <f>SUM(F269:M269)</f>
        <v>30</v>
      </c>
      <c r="F269" s="23">
        <v>30</v>
      </c>
      <c r="G269" s="23"/>
      <c r="H269" s="23"/>
      <c r="I269" s="23"/>
      <c r="J269" s="23"/>
      <c r="K269" s="23"/>
      <c r="L269" s="23"/>
      <c r="M269" s="41"/>
      <c r="N269" s="18">
        <f>O269-E269</f>
        <v>0</v>
      </c>
      <c r="O269" s="41">
        <v>30</v>
      </c>
    </row>
    <row r="270" spans="1:16" ht="15.75">
      <c r="A270" s="86" t="s">
        <v>106</v>
      </c>
      <c r="B270" s="87"/>
      <c r="C270" s="88"/>
      <c r="D270" s="17">
        <f aca="true" t="shared" si="69" ref="D270:M270">D269</f>
        <v>30</v>
      </c>
      <c r="E270" s="17">
        <f t="shared" si="69"/>
        <v>30</v>
      </c>
      <c r="F270" s="17">
        <f t="shared" si="69"/>
        <v>30</v>
      </c>
      <c r="G270" s="17">
        <f t="shared" si="69"/>
        <v>0</v>
      </c>
      <c r="H270" s="17">
        <f t="shared" si="69"/>
        <v>0</v>
      </c>
      <c r="I270" s="17">
        <f t="shared" si="69"/>
        <v>0</v>
      </c>
      <c r="J270" s="17">
        <f t="shared" si="69"/>
        <v>0</v>
      </c>
      <c r="K270" s="17">
        <f>K269</f>
        <v>0</v>
      </c>
      <c r="L270" s="17">
        <f>L269</f>
        <v>0</v>
      </c>
      <c r="M270" s="35">
        <f t="shared" si="69"/>
        <v>0</v>
      </c>
      <c r="N270" s="17">
        <f>N269</f>
        <v>0</v>
      </c>
      <c r="O270" s="35">
        <f>O269</f>
        <v>30</v>
      </c>
      <c r="P270" s="68"/>
    </row>
    <row r="271" spans="1:15" ht="18.75">
      <c r="A271" s="60"/>
      <c r="B271" s="61"/>
      <c r="C271" s="62" t="s">
        <v>107</v>
      </c>
      <c r="D271" s="25">
        <f aca="true" t="shared" si="70" ref="D271:M271">SUM(D84,D101,D118,D144,D211,D218,D243,D260,D267,D270)</f>
        <v>15721.500000000002</v>
      </c>
      <c r="E271" s="25">
        <f t="shared" si="70"/>
        <v>6650.999999999999</v>
      </c>
      <c r="F271" s="25">
        <f>SUM(F84,F101,F118,F144,F211,F218,F243,F260,F267,F270)</f>
        <v>2680.9</v>
      </c>
      <c r="G271" s="25">
        <f t="shared" si="70"/>
        <v>0</v>
      </c>
      <c r="H271" s="25">
        <f t="shared" si="70"/>
        <v>0</v>
      </c>
      <c r="I271" s="25">
        <f t="shared" si="70"/>
        <v>3514.7</v>
      </c>
      <c r="J271" s="25">
        <f t="shared" si="70"/>
        <v>0.7</v>
      </c>
      <c r="K271" s="25">
        <f>SUM(K84,K101,K118,K144,K211,K218,K243,K260,K267,K270)</f>
        <v>702</v>
      </c>
      <c r="L271" s="25">
        <f>SUM(L84,L101,L118,L144,L211,L218,L243,L260,L267,L270)</f>
        <v>98.2</v>
      </c>
      <c r="M271" s="42">
        <f t="shared" si="70"/>
        <v>42.4</v>
      </c>
      <c r="N271" s="25">
        <f>SUM(N84,N101,N118,N144,N211,N218,N243,N260,N267,N270)</f>
        <v>-113.19999999999999</v>
      </c>
      <c r="O271" s="42">
        <f>SUM(O84,O101,O118,O144,O211,O218,O243,O260,O267,O270)</f>
        <v>6537.799999999999</v>
      </c>
    </row>
    <row r="272" spans="1:15" ht="15.75">
      <c r="A272" s="63"/>
      <c r="B272" s="46">
        <v>211</v>
      </c>
      <c r="C272" s="8" t="s">
        <v>1</v>
      </c>
      <c r="D272" s="16">
        <f>D221+D222+D121+D87+D57+D58+D41+D25</f>
        <v>9003.6</v>
      </c>
      <c r="E272" s="16">
        <f>E221+E222+E121+E87+E57+E58+E41+E25</f>
        <v>4302.2</v>
      </c>
      <c r="F272" s="16">
        <f>F222+F58+F41</f>
        <v>1424</v>
      </c>
      <c r="G272" s="16">
        <f>SUM(G8,G87,G121,G222)</f>
        <v>0</v>
      </c>
      <c r="H272" s="16">
        <f>SUM(H8,H87,H121,H222)</f>
        <v>0</v>
      </c>
      <c r="I272" s="16">
        <f>I221+I57+I25</f>
        <v>2693.8999999999996</v>
      </c>
      <c r="J272" s="16">
        <f>SUM(J8,J87,J121,J222)</f>
        <v>0</v>
      </c>
      <c r="K272" s="16">
        <f>SUM(K8,K87,K121,K222)</f>
        <v>0</v>
      </c>
      <c r="L272" s="16">
        <f>SUM(L8,L87,L121,L222)</f>
        <v>63.4</v>
      </c>
      <c r="M272" s="34">
        <f>SUM(M8,M87,M121,M222)</f>
        <v>28.2</v>
      </c>
      <c r="N272" s="16">
        <f>O272-E272</f>
        <v>-105.89999999999964</v>
      </c>
      <c r="O272" s="34">
        <v>4196.3</v>
      </c>
    </row>
    <row r="273" spans="1:15" ht="15.75">
      <c r="A273" s="63"/>
      <c r="B273" s="46">
        <v>212</v>
      </c>
      <c r="C273" s="8" t="s">
        <v>2</v>
      </c>
      <c r="D273" s="16">
        <f aca="true" t="shared" si="71" ref="D273:M273">SUM(D9,D88,D223)</f>
        <v>79</v>
      </c>
      <c r="E273" s="16">
        <f t="shared" si="71"/>
        <v>0</v>
      </c>
      <c r="F273" s="16">
        <f t="shared" si="71"/>
        <v>0</v>
      </c>
      <c r="G273" s="16">
        <f t="shared" si="71"/>
        <v>0</v>
      </c>
      <c r="H273" s="16">
        <f t="shared" si="71"/>
        <v>0</v>
      </c>
      <c r="I273" s="16">
        <f t="shared" si="71"/>
        <v>0</v>
      </c>
      <c r="J273" s="16">
        <f t="shared" si="71"/>
        <v>0</v>
      </c>
      <c r="K273" s="16">
        <f>SUM(K9,K88,K223)</f>
        <v>0</v>
      </c>
      <c r="L273" s="16">
        <f>SUM(L9,L88,L223)</f>
        <v>0</v>
      </c>
      <c r="M273" s="34">
        <f t="shared" si="71"/>
        <v>0</v>
      </c>
      <c r="N273" s="16">
        <f aca="true" t="shared" si="72" ref="N273:N288">O273-E273</f>
        <v>0</v>
      </c>
      <c r="O273" s="34">
        <f>SUM(O9,O88,O223)</f>
        <v>0</v>
      </c>
    </row>
    <row r="274" spans="1:15" ht="15.75">
      <c r="A274" s="63"/>
      <c r="B274" s="46">
        <v>213</v>
      </c>
      <c r="C274" s="8" t="s">
        <v>3</v>
      </c>
      <c r="D274" s="16">
        <f>D224+D225++D122+D89+D60+D61+D43+D27</f>
        <v>2731.7</v>
      </c>
      <c r="E274" s="16">
        <f>E224+E225+E122+E89+E60+E61+E43+E27</f>
        <v>1299.6000000000001</v>
      </c>
      <c r="F274" s="16">
        <f>F225+F61+F43</f>
        <v>439.1</v>
      </c>
      <c r="G274" s="16">
        <f>SUM(G10,G89,G122,G225)</f>
        <v>0</v>
      </c>
      <c r="H274" s="16">
        <f>SUM(H10,H89,H122,H225)</f>
        <v>0</v>
      </c>
      <c r="I274" s="16">
        <f>I224+I60+I27</f>
        <v>820.8</v>
      </c>
      <c r="J274" s="16">
        <f>SUM(J10,J89,J122,J225)</f>
        <v>0</v>
      </c>
      <c r="K274" s="16">
        <f>SUM(K10,K89,K122,K225)</f>
        <v>0</v>
      </c>
      <c r="L274" s="16">
        <f>SUM(L10,L89,L122,L225)</f>
        <v>27.5</v>
      </c>
      <c r="M274" s="34">
        <f>SUM(M10,M89,M122,M225)</f>
        <v>12.2</v>
      </c>
      <c r="N274" s="16">
        <f t="shared" si="72"/>
        <v>-7.300000000000182</v>
      </c>
      <c r="O274" s="34">
        <v>1292.3</v>
      </c>
    </row>
    <row r="275" spans="1:15" ht="15.75">
      <c r="A275" s="63"/>
      <c r="B275" s="46">
        <v>221</v>
      </c>
      <c r="C275" s="8" t="s">
        <v>5</v>
      </c>
      <c r="D275" s="16">
        <f aca="true" t="shared" si="73" ref="D275:M275">SUM(D12,D91,D227)</f>
        <v>43.5</v>
      </c>
      <c r="E275" s="16">
        <f t="shared" si="73"/>
        <v>39.5</v>
      </c>
      <c r="F275" s="16">
        <f>F227+F63</f>
        <v>36</v>
      </c>
      <c r="G275" s="16">
        <f t="shared" si="73"/>
        <v>0</v>
      </c>
      <c r="H275" s="16">
        <f t="shared" si="73"/>
        <v>0</v>
      </c>
      <c r="I275" s="16">
        <f t="shared" si="73"/>
        <v>0</v>
      </c>
      <c r="J275" s="16">
        <f t="shared" si="73"/>
        <v>0</v>
      </c>
      <c r="K275" s="16">
        <f>SUM(K12,K91,K227)</f>
        <v>0</v>
      </c>
      <c r="L275" s="16">
        <f>SUM(L12,L91,L227)</f>
        <v>3.5</v>
      </c>
      <c r="M275" s="34">
        <f t="shared" si="73"/>
        <v>0</v>
      </c>
      <c r="N275" s="16">
        <f t="shared" si="72"/>
        <v>0</v>
      </c>
      <c r="O275" s="34">
        <f>SUM(O12,O91,O227)</f>
        <v>39.5</v>
      </c>
    </row>
    <row r="276" spans="1:15" ht="15.75">
      <c r="A276" s="63"/>
      <c r="B276" s="46">
        <v>222</v>
      </c>
      <c r="C276" s="8" t="s">
        <v>6</v>
      </c>
      <c r="D276" s="16">
        <f aca="true" t="shared" si="74" ref="D276:M276">SUM(D13,D92,D204,D213,D228,D248,D255,D262)</f>
        <v>6</v>
      </c>
      <c r="E276" s="16">
        <f t="shared" si="74"/>
        <v>3</v>
      </c>
      <c r="F276" s="16">
        <f t="shared" si="74"/>
        <v>0</v>
      </c>
      <c r="G276" s="16">
        <f t="shared" si="74"/>
        <v>0</v>
      </c>
      <c r="H276" s="16">
        <f t="shared" si="74"/>
        <v>0</v>
      </c>
      <c r="I276" s="16">
        <f t="shared" si="74"/>
        <v>0</v>
      </c>
      <c r="J276" s="16">
        <f t="shared" si="74"/>
        <v>0</v>
      </c>
      <c r="K276" s="16">
        <f>SUM(K13,K92,K204,K213,K228,K248,K255,K262)</f>
        <v>0</v>
      </c>
      <c r="L276" s="16">
        <f>SUM(L13,L92,L204,L213,L228,L248,L255,L262)</f>
        <v>3</v>
      </c>
      <c r="M276" s="34">
        <f t="shared" si="74"/>
        <v>0</v>
      </c>
      <c r="N276" s="16">
        <f t="shared" si="72"/>
        <v>0</v>
      </c>
      <c r="O276" s="34">
        <f>SUM(O13,O92,O204,O213,O228,O248,O255,O262)</f>
        <v>3</v>
      </c>
    </row>
    <row r="277" spans="1:15" ht="15.75">
      <c r="A277" s="63"/>
      <c r="B277" s="46">
        <v>223</v>
      </c>
      <c r="C277" s="8" t="s">
        <v>7</v>
      </c>
      <c r="D277" s="16">
        <f aca="true" t="shared" si="75" ref="D277:M277">SUM(D14,D93,D187,D229,)</f>
        <v>981</v>
      </c>
      <c r="E277" s="16">
        <f t="shared" si="75"/>
        <v>145.2</v>
      </c>
      <c r="F277" s="16">
        <f>F229+F65+F187</f>
        <v>145.2</v>
      </c>
      <c r="G277" s="16">
        <f t="shared" si="75"/>
        <v>0</v>
      </c>
      <c r="H277" s="16">
        <f t="shared" si="75"/>
        <v>0</v>
      </c>
      <c r="I277" s="16">
        <f t="shared" si="75"/>
        <v>0</v>
      </c>
      <c r="J277" s="16">
        <f t="shared" si="75"/>
        <v>0</v>
      </c>
      <c r="K277" s="16">
        <f>SUM(K14,K93,K187,K229,)</f>
        <v>0</v>
      </c>
      <c r="L277" s="16">
        <f>SUM(L14,L93,L187,L229,)</f>
        <v>0</v>
      </c>
      <c r="M277" s="34">
        <f t="shared" si="75"/>
        <v>0</v>
      </c>
      <c r="N277" s="16">
        <f t="shared" si="72"/>
        <v>0</v>
      </c>
      <c r="O277" s="34">
        <f>SUM(O14,O93,O187,O229,)</f>
        <v>145.2</v>
      </c>
    </row>
    <row r="278" spans="1:15" ht="15.75">
      <c r="A278" s="63"/>
      <c r="B278" s="46">
        <v>224</v>
      </c>
      <c r="C278" s="8" t="s">
        <v>8</v>
      </c>
      <c r="D278" s="16">
        <f aca="true" t="shared" si="76" ref="D278:M278">SUM(D15,D94,D125)</f>
        <v>0</v>
      </c>
      <c r="E278" s="16">
        <f t="shared" si="76"/>
        <v>0</v>
      </c>
      <c r="F278" s="16">
        <f t="shared" si="76"/>
        <v>0</v>
      </c>
      <c r="G278" s="16">
        <f t="shared" si="76"/>
        <v>0</v>
      </c>
      <c r="H278" s="16">
        <f t="shared" si="76"/>
        <v>0</v>
      </c>
      <c r="I278" s="16">
        <f t="shared" si="76"/>
        <v>0</v>
      </c>
      <c r="J278" s="16">
        <f t="shared" si="76"/>
        <v>0</v>
      </c>
      <c r="K278" s="16">
        <f>SUM(K15,K94,K125)</f>
        <v>0</v>
      </c>
      <c r="L278" s="16">
        <f>SUM(L15,L94,L125)</f>
        <v>0</v>
      </c>
      <c r="M278" s="34">
        <f t="shared" si="76"/>
        <v>0</v>
      </c>
      <c r="N278" s="16">
        <f t="shared" si="72"/>
        <v>0</v>
      </c>
      <c r="O278" s="34">
        <f>SUM(O15,O94,O125)</f>
        <v>0</v>
      </c>
    </row>
    <row r="279" spans="1:15" ht="15.75">
      <c r="A279" s="63"/>
      <c r="B279" s="46">
        <v>225</v>
      </c>
      <c r="C279" s="8" t="s">
        <v>9</v>
      </c>
      <c r="D279" s="16">
        <f aca="true" t="shared" si="77" ref="D279:M279">SUM(D16,D95,D105,D112,D147,D165,D169,D170,D177,D181,D188,D192,D196,D200,D205,D129,D154,D155,D131,D230,D231,D130,D126)</f>
        <v>814</v>
      </c>
      <c r="E279" s="16">
        <f t="shared" si="77"/>
        <v>702</v>
      </c>
      <c r="F279" s="16">
        <f t="shared" si="77"/>
        <v>0</v>
      </c>
      <c r="G279" s="16">
        <f t="shared" si="77"/>
        <v>0</v>
      </c>
      <c r="H279" s="16">
        <f t="shared" si="77"/>
        <v>0</v>
      </c>
      <c r="I279" s="16">
        <f t="shared" si="77"/>
        <v>0</v>
      </c>
      <c r="J279" s="16">
        <f t="shared" si="77"/>
        <v>0</v>
      </c>
      <c r="K279" s="16">
        <f>SUM(K16,K95,K105,K112,K147,K165,K169,K170,K177,K181,K188,K192,K196,K200,K205,K129,K154,K155,K131,K230,K231,K130,K126)</f>
        <v>702</v>
      </c>
      <c r="L279" s="16">
        <f>SUM(L16,L95,L105,L112,L147,L165,L169,L170,L177,L181,L188,L192,L196,L200,L205,L129,L154,L155,L131,L230,L231,L130,L126)</f>
        <v>0</v>
      </c>
      <c r="M279" s="34">
        <f t="shared" si="77"/>
        <v>0</v>
      </c>
      <c r="N279" s="16">
        <f t="shared" si="72"/>
        <v>0</v>
      </c>
      <c r="O279" s="34">
        <f>SUM(O16,O95,O105,O112,O147,O165,O169,O170,O177,O181,O188,O192,O196,O200,O205,O129,O154,O155,O131,O230,O231,O130,O126)</f>
        <v>702</v>
      </c>
    </row>
    <row r="280" spans="1:15" ht="15.75">
      <c r="A280" s="63"/>
      <c r="B280" s="46">
        <v>226</v>
      </c>
      <c r="C280" s="8" t="s">
        <v>10</v>
      </c>
      <c r="D280" s="16">
        <f aca="true" t="shared" si="78" ref="D280:M280">SUM(D17,D96,D106,D113,D141,D142,D148,D166,D171,D172,D178,D182,D189,D193,D197,D201,D206,D214,D232,D249,D256,D263,D132,D207,D234,D233,D156,D133)</f>
        <v>645</v>
      </c>
      <c r="E280" s="16">
        <f t="shared" si="78"/>
        <v>0</v>
      </c>
      <c r="F280" s="16">
        <f t="shared" si="78"/>
        <v>0</v>
      </c>
      <c r="G280" s="16">
        <f t="shared" si="78"/>
        <v>0</v>
      </c>
      <c r="H280" s="16">
        <f t="shared" si="78"/>
        <v>0</v>
      </c>
      <c r="I280" s="16">
        <f t="shared" si="78"/>
        <v>0</v>
      </c>
      <c r="J280" s="16">
        <f t="shared" si="78"/>
        <v>0</v>
      </c>
      <c r="K280" s="16">
        <f>SUM(K17,K96,K106,K113,K141,K142,K148,K166,K171,K172,K178,K182,K189,K193,K197,K201,K206,K214,K232,K249,K256,K263,K132,K207,K234,K233,K156,K133)</f>
        <v>0</v>
      </c>
      <c r="L280" s="16">
        <f>SUM(L17,L96,L106,L113,L141,L142,L148,L166,L171,L172,L178,L182,L189,L193,L197,L201,L206,L214,L232,L249,L256,L263,L132,L207,L234,L233,L156,L133)</f>
        <v>0</v>
      </c>
      <c r="M280" s="34">
        <f t="shared" si="78"/>
        <v>0</v>
      </c>
      <c r="N280" s="16">
        <f t="shared" si="72"/>
        <v>0</v>
      </c>
      <c r="O280" s="34">
        <f>SUM(O17,O96,O106,O113,O141,O142,O148,O166,O171,O172,O178,O182,O189,O193,O197,O201,O206,O214,O232,O249,O256,O263,O132,O207,O234,O233,O156,O133)</f>
        <v>0</v>
      </c>
    </row>
    <row r="281" spans="1:15" ht="31.5">
      <c r="A281" s="63"/>
      <c r="B281" s="46">
        <v>231</v>
      </c>
      <c r="C281" s="8" t="s">
        <v>105</v>
      </c>
      <c r="D281" s="16">
        <f aca="true" t="shared" si="79" ref="D281:M281">D269</f>
        <v>30</v>
      </c>
      <c r="E281" s="16">
        <f t="shared" si="79"/>
        <v>30</v>
      </c>
      <c r="F281" s="16">
        <f t="shared" si="79"/>
        <v>30</v>
      </c>
      <c r="G281" s="16">
        <f t="shared" si="79"/>
        <v>0</v>
      </c>
      <c r="H281" s="16">
        <f t="shared" si="79"/>
        <v>0</v>
      </c>
      <c r="I281" s="16">
        <f t="shared" si="79"/>
        <v>0</v>
      </c>
      <c r="J281" s="16">
        <f t="shared" si="79"/>
        <v>0</v>
      </c>
      <c r="K281" s="16">
        <f>K269</f>
        <v>0</v>
      </c>
      <c r="L281" s="16">
        <f>L269</f>
        <v>0</v>
      </c>
      <c r="M281" s="34">
        <f t="shared" si="79"/>
        <v>0</v>
      </c>
      <c r="N281" s="16">
        <f t="shared" si="72"/>
        <v>0</v>
      </c>
      <c r="O281" s="34">
        <f>O269</f>
        <v>30</v>
      </c>
    </row>
    <row r="282" spans="1:15" ht="31.5" hidden="1">
      <c r="A282" s="63"/>
      <c r="B282" s="46">
        <v>241</v>
      </c>
      <c r="C282" s="8" t="s">
        <v>85</v>
      </c>
      <c r="D282" s="16">
        <f aca="true" t="shared" si="80" ref="D282:M282">SUM(D149)</f>
        <v>0</v>
      </c>
      <c r="E282" s="16">
        <f t="shared" si="80"/>
        <v>0</v>
      </c>
      <c r="F282" s="16">
        <f t="shared" si="80"/>
        <v>0</v>
      </c>
      <c r="G282" s="16">
        <f t="shared" si="80"/>
        <v>0</v>
      </c>
      <c r="H282" s="16">
        <f t="shared" si="80"/>
        <v>0</v>
      </c>
      <c r="I282" s="16">
        <f t="shared" si="80"/>
        <v>0</v>
      </c>
      <c r="J282" s="16">
        <f t="shared" si="80"/>
        <v>0</v>
      </c>
      <c r="K282" s="16">
        <f>SUM(K149)</f>
        <v>0</v>
      </c>
      <c r="L282" s="16">
        <f>SUM(L149)</f>
        <v>0</v>
      </c>
      <c r="M282" s="34">
        <f t="shared" si="80"/>
        <v>0</v>
      </c>
      <c r="N282" s="16">
        <f t="shared" si="72"/>
        <v>0</v>
      </c>
      <c r="O282" s="34">
        <f>SUM(O149)</f>
        <v>0</v>
      </c>
    </row>
    <row r="283" spans="1:15" ht="31.5" hidden="1">
      <c r="A283" s="63"/>
      <c r="B283" s="46">
        <v>242</v>
      </c>
      <c r="C283" s="8" t="s">
        <v>86</v>
      </c>
      <c r="D283" s="16">
        <f aca="true" t="shared" si="81" ref="D283:M283">SUM(D150,D185)</f>
        <v>0</v>
      </c>
      <c r="E283" s="16">
        <f t="shared" si="81"/>
        <v>0</v>
      </c>
      <c r="F283" s="16">
        <f t="shared" si="81"/>
        <v>0</v>
      </c>
      <c r="G283" s="16">
        <f t="shared" si="81"/>
        <v>0</v>
      </c>
      <c r="H283" s="16">
        <f t="shared" si="81"/>
        <v>0</v>
      </c>
      <c r="I283" s="16">
        <f t="shared" si="81"/>
        <v>0</v>
      </c>
      <c r="J283" s="16">
        <f t="shared" si="81"/>
        <v>0</v>
      </c>
      <c r="K283" s="16">
        <f>SUM(K150,K185)</f>
        <v>0</v>
      </c>
      <c r="L283" s="16">
        <f>SUM(L150,L185)</f>
        <v>0</v>
      </c>
      <c r="M283" s="34">
        <f t="shared" si="81"/>
        <v>0</v>
      </c>
      <c r="N283" s="16">
        <f t="shared" si="72"/>
        <v>0</v>
      </c>
      <c r="O283" s="34">
        <f>SUM(O150,O185)</f>
        <v>0</v>
      </c>
    </row>
    <row r="284" spans="1:15" ht="31.5">
      <c r="A284" s="63"/>
      <c r="B284" s="46">
        <v>251</v>
      </c>
      <c r="C284" s="8" t="s">
        <v>83</v>
      </c>
      <c r="D284" s="16">
        <f aca="true" t="shared" si="82" ref="D284:M284">SUM(D18,D143)</f>
        <v>961.2</v>
      </c>
      <c r="E284" s="16">
        <f t="shared" si="82"/>
        <v>0</v>
      </c>
      <c r="F284" s="16">
        <f t="shared" si="82"/>
        <v>480.5999999999999</v>
      </c>
      <c r="G284" s="16">
        <f t="shared" si="82"/>
        <v>0</v>
      </c>
      <c r="H284" s="16">
        <f t="shared" si="82"/>
        <v>0</v>
      </c>
      <c r="I284" s="16">
        <f t="shared" si="82"/>
        <v>0</v>
      </c>
      <c r="J284" s="16">
        <f t="shared" si="82"/>
        <v>0</v>
      </c>
      <c r="K284" s="16">
        <f>SUM(K18,K143)</f>
        <v>0</v>
      </c>
      <c r="L284" s="16">
        <f>SUM(L18,L143)</f>
        <v>0</v>
      </c>
      <c r="M284" s="34">
        <f t="shared" si="82"/>
        <v>0</v>
      </c>
      <c r="N284" s="16">
        <f t="shared" si="72"/>
        <v>0</v>
      </c>
      <c r="O284" s="34">
        <f>SUM(O18,O143)</f>
        <v>0</v>
      </c>
    </row>
    <row r="285" spans="1:15" ht="47.25">
      <c r="A285" s="63"/>
      <c r="B285" s="59" t="s">
        <v>64</v>
      </c>
      <c r="C285" s="8" t="s">
        <v>99</v>
      </c>
      <c r="D285" s="16">
        <f aca="true" t="shared" si="83" ref="D285:M285">SUM(D250,D246)</f>
        <v>110</v>
      </c>
      <c r="E285" s="16">
        <f t="shared" si="83"/>
        <v>110</v>
      </c>
      <c r="F285" s="16">
        <f t="shared" si="83"/>
        <v>110</v>
      </c>
      <c r="G285" s="16">
        <f t="shared" si="83"/>
        <v>0</v>
      </c>
      <c r="H285" s="16">
        <f t="shared" si="83"/>
        <v>0</v>
      </c>
      <c r="I285" s="16">
        <f t="shared" si="83"/>
        <v>0</v>
      </c>
      <c r="J285" s="16">
        <f t="shared" si="83"/>
        <v>0</v>
      </c>
      <c r="K285" s="16">
        <f>SUM(K250,K246)</f>
        <v>0</v>
      </c>
      <c r="L285" s="16">
        <f>SUM(L250,L246)</f>
        <v>0</v>
      </c>
      <c r="M285" s="34">
        <f t="shared" si="83"/>
        <v>0</v>
      </c>
      <c r="N285" s="16">
        <f t="shared" si="72"/>
        <v>0</v>
      </c>
      <c r="O285" s="34">
        <f>SUM(O250,O246)</f>
        <v>110</v>
      </c>
    </row>
    <row r="286" spans="1:15" ht="15.75">
      <c r="A286" s="63"/>
      <c r="B286" s="46">
        <v>290</v>
      </c>
      <c r="C286" s="8" t="s">
        <v>11</v>
      </c>
      <c r="D286" s="16">
        <f aca="true" t="shared" si="84" ref="D286:M286">SUM(D19,D97,D151,D208,D215,D235,D251,D257,D264,D158,D159,D134,D135,D114)</f>
        <v>157</v>
      </c>
      <c r="E286" s="16">
        <f t="shared" si="84"/>
        <v>16</v>
      </c>
      <c r="F286" s="16">
        <f t="shared" si="84"/>
        <v>16</v>
      </c>
      <c r="G286" s="16">
        <f t="shared" si="84"/>
        <v>0</v>
      </c>
      <c r="H286" s="16">
        <f t="shared" si="84"/>
        <v>0</v>
      </c>
      <c r="I286" s="16">
        <f t="shared" si="84"/>
        <v>0</v>
      </c>
      <c r="J286" s="16">
        <f t="shared" si="84"/>
        <v>0</v>
      </c>
      <c r="K286" s="16">
        <f>SUM(K19,K97,K151,K208,K215,K235,K251,K257,K264,K158,K159,K134,K135,K114)</f>
        <v>0</v>
      </c>
      <c r="L286" s="16">
        <f>SUM(L19,L97,L151,L208,L215,L235,L251,L257,L264,L158,L159,L134,L135,L114)</f>
        <v>0</v>
      </c>
      <c r="M286" s="34">
        <f t="shared" si="84"/>
        <v>0</v>
      </c>
      <c r="N286" s="16">
        <f t="shared" si="72"/>
        <v>0</v>
      </c>
      <c r="O286" s="34">
        <f>SUM(O19,O97,O151,O208,O215,O235,O251,O257,O264,O158,O159,O134,O135,O114)</f>
        <v>16</v>
      </c>
    </row>
    <row r="287" spans="1:15" ht="15.75">
      <c r="A287" s="63"/>
      <c r="B287" s="46">
        <v>310</v>
      </c>
      <c r="C287" s="8" t="s">
        <v>13</v>
      </c>
      <c r="D287" s="16">
        <f aca="true" t="shared" si="85" ref="D287:M287">SUM(D21,D99,D108,D116,D152,D167,D173,D174,D179,D183,D190,D194,D198,D202,D209,D216,D237,D252,D258,D265,D238,D239,D160,D161,D137,D136,D127)</f>
        <v>0</v>
      </c>
      <c r="E287" s="16">
        <f t="shared" si="85"/>
        <v>0</v>
      </c>
      <c r="F287" s="16">
        <f t="shared" si="85"/>
        <v>0</v>
      </c>
      <c r="G287" s="16">
        <f t="shared" si="85"/>
        <v>0</v>
      </c>
      <c r="H287" s="16">
        <f t="shared" si="85"/>
        <v>0</v>
      </c>
      <c r="I287" s="16">
        <f t="shared" si="85"/>
        <v>0</v>
      </c>
      <c r="J287" s="16">
        <f t="shared" si="85"/>
        <v>0</v>
      </c>
      <c r="K287" s="16">
        <f>SUM(K21,K99,K108,K116,K152,K167,K173,K174,K179,K183,K190,K194,K198,K202,K209,K216,K237,K252,K258,K265,K238,K239,K160,K161,K137,K136,K127)</f>
        <v>0</v>
      </c>
      <c r="L287" s="16">
        <f>SUM(L21,L99,L108,L116,L152,L167,L173,L174,L179,L183,L190,L194,L198,L202,L209,L216,L237,L252,L258,L265,L238,L239,L160,L161,L137,L136,L127)</f>
        <v>0</v>
      </c>
      <c r="M287" s="34">
        <f t="shared" si="85"/>
        <v>0</v>
      </c>
      <c r="N287" s="16">
        <f t="shared" si="72"/>
        <v>0</v>
      </c>
      <c r="O287" s="34">
        <f>SUM(O21,O99,O108,O116,O152,O167,O173,O174,O179,O183,O190,O194,O198,O202,O209,O216,O237,O252,O258,O265,O238,O239,O160,O161,O137,O136,O127)</f>
        <v>0</v>
      </c>
    </row>
    <row r="288" spans="1:15" ht="31.5">
      <c r="A288" s="63"/>
      <c r="B288" s="46">
        <v>340</v>
      </c>
      <c r="C288" s="8" t="s">
        <v>14</v>
      </c>
      <c r="D288" s="16">
        <f>SUM(D22,D100,D109,D117,D123,D153,D168,D176,D175,D180,D184,D191,D195,D199,D203,D210,D217,D240,D253,D259,D266,D241,D242,D162,D163,D138,D139)+D83</f>
        <v>159.5</v>
      </c>
      <c r="E288" s="16">
        <f>SUM(E22,E100,E109,E117,E123,E153,E168,E176,E175,E180,E184,E191,E195,E199,E203,E210,E217,E240,E253,E259,E266,E241,E242,E162,E163,E138,E139)+E83</f>
        <v>3.5</v>
      </c>
      <c r="F288" s="16">
        <f aca="true" t="shared" si="86" ref="F288:M288">SUM(F22,F100,F109,F117,F123,F153,F168,F176,F175,F180,F184,F191,F195,F199,F203,F210,F217,F240,F253,F259,F266,F241,F242,F162,F163,F138,F139)</f>
        <v>0</v>
      </c>
      <c r="G288" s="16">
        <f t="shared" si="86"/>
        <v>0</v>
      </c>
      <c r="H288" s="16">
        <f t="shared" si="86"/>
        <v>0</v>
      </c>
      <c r="I288" s="16">
        <f t="shared" si="86"/>
        <v>0</v>
      </c>
      <c r="J288" s="16">
        <f>SUM(J22,J100,J109,J117,J123,J153,J168,J176,J175,J180,J184,J191,J195,J199,J203,J210,J217,J240,J253,J259,J266,J241,J242,J162,J163,J138,J139)+J83</f>
        <v>0.7</v>
      </c>
      <c r="K288" s="16">
        <f>SUM(K22,K100,K109,K117,K123,K153,K168,K176,K175,K180,K184,K191,K195,K199,K203,K210,K217,K240,K253,K259,K266,K241,K242,K162,K163,K138,K139)</f>
        <v>0</v>
      </c>
      <c r="L288" s="16">
        <f>SUM(L22,L100,L109,L117,L123,L153,L168,L176,L175,L180,L184,L191,L195,L199,L203,L210,L217,L240,L253,L259,L266,L241,L242,L162,L163,L138,L139)</f>
        <v>0.8</v>
      </c>
      <c r="M288" s="34">
        <f t="shared" si="86"/>
        <v>2</v>
      </c>
      <c r="N288" s="16">
        <f t="shared" si="72"/>
        <v>0</v>
      </c>
      <c r="O288" s="34">
        <v>3.5</v>
      </c>
    </row>
    <row r="289" spans="1:15" ht="19.5" thickBot="1">
      <c r="A289" s="26"/>
      <c r="B289" s="27"/>
      <c r="C289" s="6" t="s">
        <v>107</v>
      </c>
      <c r="D289" s="28">
        <f aca="true" t="shared" si="87" ref="D289:O289">SUM(D272:D288)</f>
        <v>15721.5</v>
      </c>
      <c r="E289" s="28">
        <f t="shared" si="87"/>
        <v>6651</v>
      </c>
      <c r="F289" s="28">
        <f>SUM(F272:F288)</f>
        <v>2680.9</v>
      </c>
      <c r="G289" s="28">
        <f t="shared" si="87"/>
        <v>0</v>
      </c>
      <c r="H289" s="28">
        <f t="shared" si="87"/>
        <v>0</v>
      </c>
      <c r="I289" s="28">
        <f t="shared" si="87"/>
        <v>3514.7</v>
      </c>
      <c r="J289" s="28">
        <f t="shared" si="87"/>
        <v>0.7</v>
      </c>
      <c r="K289" s="28">
        <f>SUM(K272:K288)</f>
        <v>702</v>
      </c>
      <c r="L289" s="28">
        <f>SUM(L272:L288)</f>
        <v>98.2</v>
      </c>
      <c r="M289" s="64">
        <f t="shared" si="87"/>
        <v>42.4</v>
      </c>
      <c r="N289" s="28">
        <f>SUM(N272:N288)</f>
        <v>-113.19999999999982</v>
      </c>
      <c r="O289" s="28">
        <f t="shared" si="87"/>
        <v>6537.8</v>
      </c>
    </row>
    <row r="290" ht="12.75">
      <c r="E290" s="1">
        <v>7038.9</v>
      </c>
    </row>
    <row r="291" spans="5:13" ht="12.75" hidden="1">
      <c r="E291" s="31">
        <f aca="true" t="shared" si="88" ref="E291:M291">E4-E289</f>
        <v>-6651</v>
      </c>
      <c r="F291" s="31">
        <f t="shared" si="88"/>
        <v>0</v>
      </c>
      <c r="G291" s="31">
        <f t="shared" si="88"/>
        <v>0</v>
      </c>
      <c r="H291" s="31">
        <f t="shared" si="88"/>
        <v>0</v>
      </c>
      <c r="I291" s="31">
        <f t="shared" si="88"/>
        <v>0</v>
      </c>
      <c r="J291" s="31">
        <f t="shared" si="88"/>
        <v>0</v>
      </c>
      <c r="K291" s="31">
        <f>K4-K289</f>
        <v>0</v>
      </c>
      <c r="L291" s="31">
        <f>L4-L289</f>
        <v>0</v>
      </c>
      <c r="M291" s="31">
        <f t="shared" si="88"/>
        <v>0</v>
      </c>
    </row>
    <row r="292" ht="12.75" hidden="1">
      <c r="C292" s="1" t="s">
        <v>112</v>
      </c>
    </row>
    <row r="293" ht="12.75" hidden="1"/>
    <row r="294" spans="3:5" ht="12.75" hidden="1">
      <c r="C294" s="1" t="s">
        <v>114</v>
      </c>
      <c r="E294" s="1">
        <v>88</v>
      </c>
    </row>
    <row r="295" ht="12.75" hidden="1"/>
    <row r="296" ht="12.75" hidden="1"/>
    <row r="297" ht="12.75">
      <c r="C297" s="1" t="s">
        <v>133</v>
      </c>
    </row>
    <row r="298" spans="3:7" ht="12.75">
      <c r="C298" s="1" t="s">
        <v>134</v>
      </c>
      <c r="F298" s="1">
        <v>494</v>
      </c>
      <c r="G298" s="1" t="s">
        <v>137</v>
      </c>
    </row>
    <row r="300" spans="3:5" ht="12.75">
      <c r="C300" s="1" t="s">
        <v>122</v>
      </c>
      <c r="E300" s="68">
        <v>86.8</v>
      </c>
    </row>
  </sheetData>
  <sheetProtection/>
  <mergeCells count="34">
    <mergeCell ref="A270:C270"/>
    <mergeCell ref="A260:C260"/>
    <mergeCell ref="A261:C261"/>
    <mergeCell ref="A267:C267"/>
    <mergeCell ref="A268:C268"/>
    <mergeCell ref="B103:C103"/>
    <mergeCell ref="B110:C110"/>
    <mergeCell ref="B128:C128"/>
    <mergeCell ref="B254:C254"/>
    <mergeCell ref="A244:C244"/>
    <mergeCell ref="B247:C247"/>
    <mergeCell ref="A219:C219"/>
    <mergeCell ref="A243:C243"/>
    <mergeCell ref="A218:C218"/>
    <mergeCell ref="A118:C118"/>
    <mergeCell ref="A119:C119"/>
    <mergeCell ref="B120:C120"/>
    <mergeCell ref="B124:C124"/>
    <mergeCell ref="B140:C140"/>
    <mergeCell ref="A144:C144"/>
    <mergeCell ref="A145:C145"/>
    <mergeCell ref="A84:C84"/>
    <mergeCell ref="A85:C85"/>
    <mergeCell ref="B245:C245"/>
    <mergeCell ref="E1:O1"/>
    <mergeCell ref="A3:O3"/>
    <mergeCell ref="A212:C212"/>
    <mergeCell ref="B186:C186"/>
    <mergeCell ref="B146:C146"/>
    <mergeCell ref="B164:C164"/>
    <mergeCell ref="A211:C211"/>
    <mergeCell ref="A101:C101"/>
    <mergeCell ref="A102:C102"/>
    <mergeCell ref="A5:C5"/>
  </mergeCells>
  <printOptions/>
  <pageMargins left="0.7874015748031497" right="0.3937007874015748" top="0.3937007874015748" bottom="0.3937007874015748" header="0" footer="0"/>
  <pageSetup fitToHeight="0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8"/>
  <sheetViews>
    <sheetView tabSelected="1" view="pageBreakPreview" zoomScale="75" zoomScaleNormal="75" zoomScaleSheetLayoutView="75" zoomScalePageLayoutView="0" workbookViewId="0" topLeftCell="A1">
      <pane xSplit="3" ySplit="7" topLeftCell="E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1" sqref="E1:O1"/>
    </sheetView>
  </sheetViews>
  <sheetFormatPr defaultColWidth="9.00390625" defaultRowHeight="12.75"/>
  <cols>
    <col min="1" max="1" width="9.75390625" style="1" customWidth="1"/>
    <col min="2" max="2" width="10.125" style="2" customWidth="1"/>
    <col min="3" max="3" width="45.00390625" style="1" customWidth="1"/>
    <col min="4" max="4" width="14.00390625" style="1" hidden="1" customWidth="1"/>
    <col min="5" max="5" width="10.75390625" style="1" customWidth="1"/>
    <col min="6" max="8" width="10.75390625" style="1" hidden="1" customWidth="1"/>
    <col min="9" max="9" width="14.125" style="1" hidden="1" customWidth="1"/>
    <col min="10" max="13" width="10.75390625" style="1" hidden="1" customWidth="1"/>
    <col min="14" max="14" width="12.375" style="1" customWidth="1"/>
    <col min="15" max="15" width="14.125" style="1" customWidth="1"/>
    <col min="16" max="16384" width="9.125" style="1" customWidth="1"/>
  </cols>
  <sheetData>
    <row r="1" spans="5:15" ht="119.25" customHeight="1">
      <c r="E1" s="72" t="s">
        <v>144</v>
      </c>
      <c r="F1" s="72"/>
      <c r="G1" s="72"/>
      <c r="H1" s="72"/>
      <c r="I1" s="72"/>
      <c r="J1" s="72"/>
      <c r="K1" s="72"/>
      <c r="L1" s="72"/>
      <c r="M1" s="72"/>
      <c r="N1" s="72"/>
      <c r="O1" s="72"/>
    </row>
    <row r="2" ht="9.75" customHeight="1"/>
    <row r="3" spans="1:15" ht="88.5" customHeight="1">
      <c r="A3" s="73" t="s">
        <v>123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3" ht="15.75" customHeight="1" hidden="1">
      <c r="A4" s="29"/>
      <c r="B4" s="29"/>
      <c r="C4" s="29"/>
      <c r="D4" s="30"/>
      <c r="E4" s="30">
        <f>F4+G4+H4+I4+J4+M4</f>
        <v>6011.199999999999</v>
      </c>
      <c r="F4" s="30">
        <v>3648.7</v>
      </c>
      <c r="G4" s="1">
        <v>67</v>
      </c>
      <c r="H4" s="1">
        <v>0</v>
      </c>
      <c r="I4" s="1">
        <v>1766.1</v>
      </c>
      <c r="J4" s="1">
        <v>396.5</v>
      </c>
      <c r="K4" s="1">
        <v>1766.1</v>
      </c>
      <c r="L4" s="1">
        <v>396.5</v>
      </c>
      <c r="M4" s="1">
        <v>132.9</v>
      </c>
    </row>
    <row r="5" spans="1:6" ht="20.25" customHeight="1">
      <c r="A5" s="29"/>
      <c r="B5" s="29"/>
      <c r="C5" s="29"/>
      <c r="D5" s="30"/>
      <c r="E5" s="30"/>
      <c r="F5" s="30"/>
    </row>
    <row r="6" spans="5:15" ht="16.5" customHeight="1" thickBot="1">
      <c r="E6" s="4"/>
      <c r="F6" s="65"/>
      <c r="G6" s="65"/>
      <c r="H6" s="65"/>
      <c r="I6" s="3"/>
      <c r="O6" s="71" t="s">
        <v>142</v>
      </c>
    </row>
    <row r="7" spans="1:15" ht="78.75">
      <c r="A7" s="84" t="s">
        <v>65</v>
      </c>
      <c r="B7" s="85"/>
      <c r="C7" s="85"/>
      <c r="D7" s="12" t="s">
        <v>108</v>
      </c>
      <c r="E7" s="12" t="s">
        <v>121</v>
      </c>
      <c r="F7" s="66" t="s">
        <v>109</v>
      </c>
      <c r="G7" s="66" t="s">
        <v>110</v>
      </c>
      <c r="H7" s="66" t="s">
        <v>111</v>
      </c>
      <c r="I7" s="12" t="s">
        <v>132</v>
      </c>
      <c r="J7" s="12" t="s">
        <v>117</v>
      </c>
      <c r="K7" s="12" t="s">
        <v>118</v>
      </c>
      <c r="L7" s="12" t="s">
        <v>119</v>
      </c>
      <c r="M7" s="13" t="s">
        <v>120</v>
      </c>
      <c r="N7" s="12" t="s">
        <v>140</v>
      </c>
      <c r="O7" s="13" t="s">
        <v>141</v>
      </c>
    </row>
    <row r="8" spans="1:15" ht="15.75">
      <c r="A8" s="5" t="s">
        <v>66</v>
      </c>
      <c r="B8" s="11"/>
      <c r="C8" s="7"/>
      <c r="D8" s="14"/>
      <c r="E8" s="14"/>
      <c r="F8" s="14"/>
      <c r="G8" s="14"/>
      <c r="H8" s="14"/>
      <c r="I8" s="14"/>
      <c r="J8" s="14"/>
      <c r="K8" s="14"/>
      <c r="L8" s="14"/>
      <c r="M8" s="32"/>
      <c r="N8" s="14"/>
      <c r="O8" s="32"/>
    </row>
    <row r="9" spans="1:15" ht="31.5">
      <c r="A9" s="43" t="s">
        <v>0</v>
      </c>
      <c r="B9" s="44">
        <v>210</v>
      </c>
      <c r="C9" s="9" t="s">
        <v>26</v>
      </c>
      <c r="D9" s="15">
        <f aca="true" t="shared" si="0" ref="D9:M9">SUM(D10:D12)</f>
        <v>3617</v>
      </c>
      <c r="E9" s="15">
        <f t="shared" si="0"/>
        <v>1516.2</v>
      </c>
      <c r="F9" s="15">
        <f t="shared" si="0"/>
        <v>1190.2</v>
      </c>
      <c r="G9" s="15">
        <f t="shared" si="0"/>
        <v>0</v>
      </c>
      <c r="H9" s="15">
        <f t="shared" si="0"/>
        <v>0</v>
      </c>
      <c r="I9" s="15">
        <f t="shared" si="0"/>
        <v>325.5</v>
      </c>
      <c r="J9" s="15">
        <f t="shared" si="0"/>
        <v>0</v>
      </c>
      <c r="K9" s="15">
        <f>SUM(K10:K12)</f>
        <v>0</v>
      </c>
      <c r="L9" s="15">
        <f>SUM(L10:L12)</f>
        <v>0</v>
      </c>
      <c r="M9" s="33">
        <f t="shared" si="0"/>
        <v>0</v>
      </c>
      <c r="N9" s="15">
        <f>SUM(N10:N12)</f>
        <v>741.0000000000001</v>
      </c>
      <c r="O9" s="33">
        <f>SUM(O10:O12)</f>
        <v>2257.2</v>
      </c>
    </row>
    <row r="10" spans="1:15" ht="15.75">
      <c r="A10" s="45" t="s">
        <v>0</v>
      </c>
      <c r="B10" s="46">
        <v>211</v>
      </c>
      <c r="C10" s="8" t="s">
        <v>1</v>
      </c>
      <c r="D10" s="16">
        <f aca="true" t="shared" si="1" ref="D10:J11">SUM(D27,D43,D60)</f>
        <v>2728</v>
      </c>
      <c r="E10" s="16">
        <f t="shared" si="1"/>
        <v>1152.7</v>
      </c>
      <c r="F10" s="16">
        <f t="shared" si="1"/>
        <v>902.2</v>
      </c>
      <c r="G10" s="16">
        <f t="shared" si="1"/>
        <v>0</v>
      </c>
      <c r="H10" s="16">
        <f t="shared" si="1"/>
        <v>0</v>
      </c>
      <c r="I10" s="16">
        <f t="shared" si="1"/>
        <v>250</v>
      </c>
      <c r="J10" s="16">
        <f t="shared" si="1"/>
        <v>0</v>
      </c>
      <c r="K10" s="16"/>
      <c r="L10" s="16">
        <f aca="true" t="shared" si="2" ref="L10:O11">SUM(L27,L43,L60)</f>
        <v>0</v>
      </c>
      <c r="M10" s="34">
        <f t="shared" si="2"/>
        <v>0</v>
      </c>
      <c r="N10" s="16">
        <f t="shared" si="2"/>
        <v>748.3000000000001</v>
      </c>
      <c r="O10" s="34">
        <f t="shared" si="2"/>
        <v>1901</v>
      </c>
    </row>
    <row r="11" spans="1:15" ht="15.75">
      <c r="A11" s="45" t="s">
        <v>0</v>
      </c>
      <c r="B11" s="46">
        <v>212</v>
      </c>
      <c r="C11" s="8" t="s">
        <v>2</v>
      </c>
      <c r="D11" s="16">
        <f t="shared" si="1"/>
        <v>66</v>
      </c>
      <c r="E11" s="16">
        <f t="shared" si="1"/>
        <v>0</v>
      </c>
      <c r="F11" s="16">
        <f t="shared" si="1"/>
        <v>0</v>
      </c>
      <c r="G11" s="16">
        <f t="shared" si="1"/>
        <v>0</v>
      </c>
      <c r="H11" s="16">
        <f t="shared" si="1"/>
        <v>0</v>
      </c>
      <c r="I11" s="16">
        <f t="shared" si="1"/>
        <v>0</v>
      </c>
      <c r="J11" s="16">
        <f t="shared" si="1"/>
        <v>0</v>
      </c>
      <c r="K11" s="16"/>
      <c r="L11" s="16">
        <f t="shared" si="2"/>
        <v>0</v>
      </c>
      <c r="M11" s="34">
        <f t="shared" si="2"/>
        <v>0</v>
      </c>
      <c r="N11" s="16">
        <f t="shared" si="2"/>
        <v>0</v>
      </c>
      <c r="O11" s="34">
        <f t="shared" si="2"/>
        <v>0</v>
      </c>
    </row>
    <row r="12" spans="1:15" ht="15.75">
      <c r="A12" s="45" t="s">
        <v>0</v>
      </c>
      <c r="B12" s="46">
        <v>213</v>
      </c>
      <c r="C12" s="8" t="s">
        <v>3</v>
      </c>
      <c r="D12" s="16">
        <f aca="true" t="shared" si="3" ref="D12:M12">SUM(D29,D45,D63,)</f>
        <v>823</v>
      </c>
      <c r="E12" s="16">
        <f t="shared" si="3"/>
        <v>363.5</v>
      </c>
      <c r="F12" s="16">
        <f t="shared" si="3"/>
        <v>288</v>
      </c>
      <c r="G12" s="16">
        <f t="shared" si="3"/>
        <v>0</v>
      </c>
      <c r="H12" s="16">
        <f t="shared" si="3"/>
        <v>0</v>
      </c>
      <c r="I12" s="16">
        <f t="shared" si="3"/>
        <v>75.5</v>
      </c>
      <c r="J12" s="16">
        <f t="shared" si="3"/>
        <v>0</v>
      </c>
      <c r="K12" s="16"/>
      <c r="L12" s="16">
        <f>SUM(L29,L45,L63,)</f>
        <v>0</v>
      </c>
      <c r="M12" s="34">
        <f t="shared" si="3"/>
        <v>0</v>
      </c>
      <c r="N12" s="16">
        <f>SUM(N29,N45,N63,)</f>
        <v>-7.299999999999997</v>
      </c>
      <c r="O12" s="34">
        <f>SUM(O29,O45,O63,)</f>
        <v>356.2</v>
      </c>
    </row>
    <row r="13" spans="1:15" ht="15.75">
      <c r="A13" s="43" t="s">
        <v>0</v>
      </c>
      <c r="B13" s="44">
        <v>220</v>
      </c>
      <c r="C13" s="9" t="s">
        <v>4</v>
      </c>
      <c r="D13" s="15">
        <f aca="true" t="shared" si="4" ref="D13:M13">SUM(D14:D19)</f>
        <v>442</v>
      </c>
      <c r="E13" s="15">
        <f t="shared" si="4"/>
        <v>109.2</v>
      </c>
      <c r="F13" s="15">
        <f t="shared" si="4"/>
        <v>109.2</v>
      </c>
      <c r="G13" s="15">
        <f t="shared" si="4"/>
        <v>0</v>
      </c>
      <c r="H13" s="15">
        <f t="shared" si="4"/>
        <v>0</v>
      </c>
      <c r="I13" s="15">
        <f t="shared" si="4"/>
        <v>0</v>
      </c>
      <c r="J13" s="15">
        <f t="shared" si="4"/>
        <v>0</v>
      </c>
      <c r="K13" s="15">
        <f>SUM(K14:K19)</f>
        <v>0</v>
      </c>
      <c r="L13" s="15">
        <f>SUM(L14:L19)</f>
        <v>0</v>
      </c>
      <c r="M13" s="33">
        <f t="shared" si="4"/>
        <v>0</v>
      </c>
      <c r="N13" s="15">
        <f>SUM(N14:N19)</f>
        <v>0</v>
      </c>
      <c r="O13" s="33">
        <f>SUM(O14:O19)</f>
        <v>109.2</v>
      </c>
    </row>
    <row r="14" spans="1:15" ht="15.75">
      <c r="A14" s="45" t="s">
        <v>0</v>
      </c>
      <c r="B14" s="46">
        <v>221</v>
      </c>
      <c r="C14" s="8" t="s">
        <v>5</v>
      </c>
      <c r="D14" s="16">
        <f aca="true" t="shared" si="5" ref="D14:M14">SUM(D31,D47,D65)</f>
        <v>40</v>
      </c>
      <c r="E14" s="16">
        <f t="shared" si="5"/>
        <v>36</v>
      </c>
      <c r="F14" s="16">
        <f t="shared" si="5"/>
        <v>36</v>
      </c>
      <c r="G14" s="16">
        <f t="shared" si="5"/>
        <v>0</v>
      </c>
      <c r="H14" s="16">
        <f t="shared" si="5"/>
        <v>0</v>
      </c>
      <c r="I14" s="16">
        <f t="shared" si="5"/>
        <v>0</v>
      </c>
      <c r="J14" s="16">
        <f t="shared" si="5"/>
        <v>0</v>
      </c>
      <c r="K14" s="16">
        <f t="shared" si="5"/>
        <v>0</v>
      </c>
      <c r="L14" s="16">
        <f t="shared" si="5"/>
        <v>0</v>
      </c>
      <c r="M14" s="34">
        <f t="shared" si="5"/>
        <v>0</v>
      </c>
      <c r="N14" s="16">
        <f>SUM(N31,N47,N65)</f>
        <v>0</v>
      </c>
      <c r="O14" s="34">
        <f>SUM(O31,O47,O65)</f>
        <v>36</v>
      </c>
    </row>
    <row r="15" spans="1:15" ht="15.75">
      <c r="A15" s="45" t="s">
        <v>0</v>
      </c>
      <c r="B15" s="46">
        <v>222</v>
      </c>
      <c r="C15" s="8" t="s">
        <v>6</v>
      </c>
      <c r="D15" s="16">
        <f aca="true" t="shared" si="6" ref="D15:M15">SUM(D32,D48,D66)</f>
        <v>0</v>
      </c>
      <c r="E15" s="16">
        <f t="shared" si="6"/>
        <v>0</v>
      </c>
      <c r="F15" s="16">
        <f t="shared" si="6"/>
        <v>0</v>
      </c>
      <c r="G15" s="16">
        <f t="shared" si="6"/>
        <v>0</v>
      </c>
      <c r="H15" s="16">
        <f t="shared" si="6"/>
        <v>0</v>
      </c>
      <c r="I15" s="16">
        <f t="shared" si="6"/>
        <v>0</v>
      </c>
      <c r="J15" s="16">
        <f t="shared" si="6"/>
        <v>0</v>
      </c>
      <c r="K15" s="16">
        <f t="shared" si="6"/>
        <v>0</v>
      </c>
      <c r="L15" s="16">
        <f t="shared" si="6"/>
        <v>0</v>
      </c>
      <c r="M15" s="34">
        <f t="shared" si="6"/>
        <v>0</v>
      </c>
      <c r="N15" s="16">
        <f>SUM(N32,N48,N66)</f>
        <v>0</v>
      </c>
      <c r="O15" s="34">
        <f>SUM(O32,O48,O66)</f>
        <v>0</v>
      </c>
    </row>
    <row r="16" spans="1:15" ht="15.75">
      <c r="A16" s="45" t="s">
        <v>0</v>
      </c>
      <c r="B16" s="46">
        <v>223</v>
      </c>
      <c r="C16" s="8" t="s">
        <v>7</v>
      </c>
      <c r="D16" s="16">
        <f aca="true" t="shared" si="7" ref="D16:M16">SUM(D33,D49,D67,)</f>
        <v>159</v>
      </c>
      <c r="E16" s="16">
        <f t="shared" si="7"/>
        <v>73.2</v>
      </c>
      <c r="F16" s="16">
        <f t="shared" si="7"/>
        <v>73.2</v>
      </c>
      <c r="G16" s="16">
        <f t="shared" si="7"/>
        <v>0</v>
      </c>
      <c r="H16" s="16">
        <f t="shared" si="7"/>
        <v>0</v>
      </c>
      <c r="I16" s="16">
        <f t="shared" si="7"/>
        <v>0</v>
      </c>
      <c r="J16" s="16">
        <f>SUM(J33,J49,J67,)</f>
        <v>0</v>
      </c>
      <c r="K16" s="16">
        <f>SUM(K33,K49,K67,)</f>
        <v>0</v>
      </c>
      <c r="L16" s="16">
        <f>SUM(L33,L49,L67,)</f>
        <v>0</v>
      </c>
      <c r="M16" s="34">
        <f t="shared" si="7"/>
        <v>0</v>
      </c>
      <c r="N16" s="16">
        <f>SUM(N33,N49,N67,)</f>
        <v>0</v>
      </c>
      <c r="O16" s="34">
        <f>SUM(O33,O49,O67,)</f>
        <v>73.2</v>
      </c>
    </row>
    <row r="17" spans="1:15" ht="15.75" hidden="1">
      <c r="A17" s="45" t="s">
        <v>0</v>
      </c>
      <c r="B17" s="46">
        <v>224</v>
      </c>
      <c r="C17" s="8" t="s">
        <v>8</v>
      </c>
      <c r="D17" s="16">
        <f aca="true" t="shared" si="8" ref="D17:M17">SUM(D34,D50,D68)</f>
        <v>0</v>
      </c>
      <c r="E17" s="16">
        <f t="shared" si="8"/>
        <v>0</v>
      </c>
      <c r="F17" s="16">
        <f t="shared" si="8"/>
        <v>0</v>
      </c>
      <c r="G17" s="16">
        <f t="shared" si="8"/>
        <v>0</v>
      </c>
      <c r="H17" s="16">
        <f t="shared" si="8"/>
        <v>0</v>
      </c>
      <c r="I17" s="16">
        <f t="shared" si="8"/>
        <v>0</v>
      </c>
      <c r="J17" s="16">
        <f t="shared" si="8"/>
        <v>0</v>
      </c>
      <c r="K17" s="16">
        <f>SUM(K34,K50,K68)</f>
        <v>0</v>
      </c>
      <c r="L17" s="16">
        <f>SUM(L34,L50,L68)</f>
        <v>0</v>
      </c>
      <c r="M17" s="34">
        <f t="shared" si="8"/>
        <v>0</v>
      </c>
      <c r="N17" s="16">
        <f>SUM(N34,N50,N68)</f>
        <v>0</v>
      </c>
      <c r="O17" s="34">
        <f>SUM(O34,O50,O68)</f>
        <v>0</v>
      </c>
    </row>
    <row r="18" spans="1:15" ht="15.75">
      <c r="A18" s="45" t="s">
        <v>0</v>
      </c>
      <c r="B18" s="46">
        <v>225</v>
      </c>
      <c r="C18" s="8" t="s">
        <v>9</v>
      </c>
      <c r="D18" s="16">
        <f aca="true" t="shared" si="9" ref="D18:M18">SUM(D35,D51,D69,)</f>
        <v>66</v>
      </c>
      <c r="E18" s="16">
        <f t="shared" si="9"/>
        <v>0</v>
      </c>
      <c r="F18" s="16">
        <f t="shared" si="9"/>
        <v>0</v>
      </c>
      <c r="G18" s="16">
        <f t="shared" si="9"/>
        <v>0</v>
      </c>
      <c r="H18" s="16">
        <f t="shared" si="9"/>
        <v>0</v>
      </c>
      <c r="I18" s="16">
        <f t="shared" si="9"/>
        <v>0</v>
      </c>
      <c r="J18" s="16">
        <f t="shared" si="9"/>
        <v>0</v>
      </c>
      <c r="K18" s="16">
        <f>SUM(K35,K51,K69,)</f>
        <v>0</v>
      </c>
      <c r="L18" s="16">
        <f>SUM(L35,L51,L69,)</f>
        <v>0</v>
      </c>
      <c r="M18" s="34">
        <f t="shared" si="9"/>
        <v>0</v>
      </c>
      <c r="N18" s="16">
        <f>SUM(N35,N51,N69,)</f>
        <v>0</v>
      </c>
      <c r="O18" s="34">
        <f>SUM(O35,O51,O69,)</f>
        <v>0</v>
      </c>
    </row>
    <row r="19" spans="1:15" ht="15.75">
      <c r="A19" s="45" t="s">
        <v>0</v>
      </c>
      <c r="B19" s="46">
        <v>226</v>
      </c>
      <c r="C19" s="8" t="s">
        <v>10</v>
      </c>
      <c r="D19" s="16">
        <f aca="true" t="shared" si="10" ref="D19:M19">SUM(D36,D52,D70,D81)</f>
        <v>177</v>
      </c>
      <c r="E19" s="16">
        <f t="shared" si="10"/>
        <v>0</v>
      </c>
      <c r="F19" s="16">
        <f t="shared" si="10"/>
        <v>0</v>
      </c>
      <c r="G19" s="16">
        <f t="shared" si="10"/>
        <v>0</v>
      </c>
      <c r="H19" s="16">
        <f t="shared" si="10"/>
        <v>0</v>
      </c>
      <c r="I19" s="16">
        <f t="shared" si="10"/>
        <v>0</v>
      </c>
      <c r="J19" s="16">
        <f t="shared" si="10"/>
        <v>0</v>
      </c>
      <c r="K19" s="16">
        <f>SUM(K36,K52,K70,K81)</f>
        <v>0</v>
      </c>
      <c r="L19" s="16">
        <f>SUM(L36,L52,L70,L81)</f>
        <v>0</v>
      </c>
      <c r="M19" s="34">
        <f t="shared" si="10"/>
        <v>0</v>
      </c>
      <c r="N19" s="16">
        <f>SUM(N36,N52,N70,N81)</f>
        <v>0</v>
      </c>
      <c r="O19" s="34">
        <f>SUM(O36,O52,O70,O81)</f>
        <v>0</v>
      </c>
    </row>
    <row r="20" spans="1:15" ht="31.5" hidden="1">
      <c r="A20" s="43" t="s">
        <v>0</v>
      </c>
      <c r="B20" s="44">
        <v>251</v>
      </c>
      <c r="C20" s="9" t="s">
        <v>33</v>
      </c>
      <c r="D20" s="15">
        <f aca="true" t="shared" si="11" ref="D20:M20">SUM(D71,D77)</f>
        <v>961.2</v>
      </c>
      <c r="E20" s="15">
        <f t="shared" si="11"/>
        <v>792.9</v>
      </c>
      <c r="F20" s="15">
        <f t="shared" si="11"/>
        <v>792.9</v>
      </c>
      <c r="G20" s="15">
        <f t="shared" si="11"/>
        <v>0</v>
      </c>
      <c r="H20" s="15">
        <f t="shared" si="11"/>
        <v>0</v>
      </c>
      <c r="I20" s="15">
        <f t="shared" si="11"/>
        <v>0</v>
      </c>
      <c r="J20" s="15">
        <f t="shared" si="11"/>
        <v>0</v>
      </c>
      <c r="K20" s="15">
        <f>SUM(K71,K77)</f>
        <v>0</v>
      </c>
      <c r="L20" s="15">
        <f>SUM(L71,L77)</f>
        <v>0</v>
      </c>
      <c r="M20" s="33">
        <f t="shared" si="11"/>
        <v>0</v>
      </c>
      <c r="N20" s="15">
        <f>SUM(N71,N77)</f>
        <v>-792.9</v>
      </c>
      <c r="O20" s="33">
        <f>SUM(O71,O77)</f>
        <v>0</v>
      </c>
    </row>
    <row r="21" spans="1:15" ht="15.75">
      <c r="A21" s="43" t="s">
        <v>0</v>
      </c>
      <c r="B21" s="44">
        <v>290</v>
      </c>
      <c r="C21" s="9" t="s">
        <v>11</v>
      </c>
      <c r="D21" s="15">
        <f aca="true" t="shared" si="12" ref="D21:M21">SUM(D37,D53,D72,D79,D80,D82)</f>
        <v>321.4</v>
      </c>
      <c r="E21" s="15">
        <f t="shared" si="12"/>
        <v>276.4</v>
      </c>
      <c r="F21" s="15">
        <f t="shared" si="12"/>
        <v>276.4</v>
      </c>
      <c r="G21" s="15">
        <f t="shared" si="12"/>
        <v>0</v>
      </c>
      <c r="H21" s="15">
        <f t="shared" si="12"/>
        <v>0</v>
      </c>
      <c r="I21" s="15">
        <f t="shared" si="12"/>
        <v>0</v>
      </c>
      <c r="J21" s="15">
        <f t="shared" si="12"/>
        <v>0</v>
      </c>
      <c r="K21" s="15">
        <f>SUM(K37,K53,K72,K79,K80,K82)</f>
        <v>0</v>
      </c>
      <c r="L21" s="15">
        <f>SUM(L37,L53,L72,L79,L80,L82)</f>
        <v>0</v>
      </c>
      <c r="M21" s="33">
        <f t="shared" si="12"/>
        <v>0</v>
      </c>
      <c r="N21" s="15">
        <f>SUM(N37,N53,N72,N79,N80,N82)</f>
        <v>0</v>
      </c>
      <c r="O21" s="33">
        <f>SUM(O37,O53,O72,O79,O80,O82)</f>
        <v>276.4</v>
      </c>
    </row>
    <row r="22" spans="1:15" ht="16.5" customHeight="1">
      <c r="A22" s="43" t="s">
        <v>0</v>
      </c>
      <c r="B22" s="44">
        <v>300</v>
      </c>
      <c r="C22" s="9" t="s">
        <v>12</v>
      </c>
      <c r="D22" s="15">
        <f aca="true" t="shared" si="13" ref="D22:M22">SUM(D23:D24)</f>
        <v>150</v>
      </c>
      <c r="E22" s="15">
        <f t="shared" si="13"/>
        <v>0</v>
      </c>
      <c r="F22" s="15">
        <f t="shared" si="13"/>
        <v>0</v>
      </c>
      <c r="G22" s="15">
        <f t="shared" si="13"/>
        <v>0</v>
      </c>
      <c r="H22" s="15">
        <f t="shared" si="13"/>
        <v>0</v>
      </c>
      <c r="I22" s="15">
        <f t="shared" si="13"/>
        <v>0</v>
      </c>
      <c r="J22" s="15">
        <f t="shared" si="13"/>
        <v>0</v>
      </c>
      <c r="K22" s="15">
        <f>SUM(K23:K24)</f>
        <v>0</v>
      </c>
      <c r="L22" s="15">
        <f>SUM(L23:L24)</f>
        <v>0</v>
      </c>
      <c r="M22" s="33">
        <f t="shared" si="13"/>
        <v>0</v>
      </c>
      <c r="N22" s="15">
        <f>SUM(N23:N24)</f>
        <v>0</v>
      </c>
      <c r="O22" s="33">
        <f>SUM(O23:O24)</f>
        <v>0</v>
      </c>
    </row>
    <row r="23" spans="1:15" ht="15.75">
      <c r="A23" s="45" t="s">
        <v>0</v>
      </c>
      <c r="B23" s="46">
        <v>310</v>
      </c>
      <c r="C23" s="8" t="s">
        <v>13</v>
      </c>
      <c r="D23" s="16">
        <f aca="true" t="shared" si="14" ref="D23:M23">SUM(D39,D55,D74,D83)</f>
        <v>0</v>
      </c>
      <c r="E23" s="16">
        <f t="shared" si="14"/>
        <v>0</v>
      </c>
      <c r="F23" s="16">
        <f t="shared" si="14"/>
        <v>0</v>
      </c>
      <c r="G23" s="16">
        <f t="shared" si="14"/>
        <v>0</v>
      </c>
      <c r="H23" s="16">
        <f t="shared" si="14"/>
        <v>0</v>
      </c>
      <c r="I23" s="16">
        <f t="shared" si="14"/>
        <v>0</v>
      </c>
      <c r="J23" s="16">
        <f t="shared" si="14"/>
        <v>0</v>
      </c>
      <c r="K23" s="16">
        <f t="shared" si="14"/>
        <v>0</v>
      </c>
      <c r="L23" s="16">
        <f t="shared" si="14"/>
        <v>0</v>
      </c>
      <c r="M23" s="34">
        <f t="shared" si="14"/>
        <v>0</v>
      </c>
      <c r="N23" s="16">
        <f>SUM(N39,N55,N74,N83)</f>
        <v>0</v>
      </c>
      <c r="O23" s="34">
        <f>SUM(O39,O55,O74,O83)</f>
        <v>0</v>
      </c>
    </row>
    <row r="24" spans="1:15" ht="31.5">
      <c r="A24" s="45" t="s">
        <v>0</v>
      </c>
      <c r="B24" s="46">
        <v>340</v>
      </c>
      <c r="C24" s="8" t="s">
        <v>14</v>
      </c>
      <c r="D24" s="16">
        <f aca="true" t="shared" si="15" ref="D24:M24">SUM(D40,D56,D75,D84)</f>
        <v>150</v>
      </c>
      <c r="E24" s="16">
        <f t="shared" si="15"/>
        <v>0</v>
      </c>
      <c r="F24" s="16">
        <f t="shared" si="15"/>
        <v>0</v>
      </c>
      <c r="G24" s="16">
        <f t="shared" si="15"/>
        <v>0</v>
      </c>
      <c r="H24" s="16">
        <f t="shared" si="15"/>
        <v>0</v>
      </c>
      <c r="I24" s="16">
        <f t="shared" si="15"/>
        <v>0</v>
      </c>
      <c r="J24" s="16">
        <f t="shared" si="15"/>
        <v>0</v>
      </c>
      <c r="K24" s="16">
        <f t="shared" si="15"/>
        <v>0</v>
      </c>
      <c r="L24" s="16">
        <f t="shared" si="15"/>
        <v>0</v>
      </c>
      <c r="M24" s="34">
        <f t="shared" si="15"/>
        <v>0</v>
      </c>
      <c r="N24" s="16">
        <f>SUM(N40,N56,N75,N84)</f>
        <v>0</v>
      </c>
      <c r="O24" s="34">
        <f>SUM(O40,O56,O75,O84)</f>
        <v>0</v>
      </c>
    </row>
    <row r="25" spans="1:15" ht="15.75">
      <c r="A25" s="47" t="s">
        <v>16</v>
      </c>
      <c r="B25" s="48"/>
      <c r="C25" s="49"/>
      <c r="D25" s="17">
        <f aca="true" t="shared" si="16" ref="D25:M25">SUM(D9,D13,D20,D21,D22,)</f>
        <v>5491.599999999999</v>
      </c>
      <c r="E25" s="17">
        <f t="shared" si="16"/>
        <v>2694.7000000000003</v>
      </c>
      <c r="F25" s="17">
        <f t="shared" si="16"/>
        <v>2368.7000000000003</v>
      </c>
      <c r="G25" s="17">
        <f t="shared" si="16"/>
        <v>0</v>
      </c>
      <c r="H25" s="17">
        <f t="shared" si="16"/>
        <v>0</v>
      </c>
      <c r="I25" s="17">
        <f t="shared" si="16"/>
        <v>325.5</v>
      </c>
      <c r="J25" s="17">
        <f t="shared" si="16"/>
        <v>0</v>
      </c>
      <c r="K25" s="17">
        <f>SUM(K9,K13,K20,K21,K22,)</f>
        <v>0</v>
      </c>
      <c r="L25" s="17">
        <f>SUM(L9,L13,L20,L21,L22,)</f>
        <v>0</v>
      </c>
      <c r="M25" s="35">
        <f t="shared" si="16"/>
        <v>0</v>
      </c>
      <c r="N25" s="17">
        <f>SUM(N9,N13,N20,N21,N22,)</f>
        <v>-51.899999999999864</v>
      </c>
      <c r="O25" s="35">
        <f>SUM(O9,O13,O20,O21,O22,)</f>
        <v>2642.7999999999997</v>
      </c>
    </row>
    <row r="26" spans="1:15" ht="31.5">
      <c r="A26" s="50" t="s">
        <v>15</v>
      </c>
      <c r="B26" s="44">
        <v>210</v>
      </c>
      <c r="C26" s="9" t="s">
        <v>26</v>
      </c>
      <c r="D26" s="15">
        <f aca="true" t="shared" si="17" ref="D26:M26">SUM(D27:D29)</f>
        <v>1084</v>
      </c>
      <c r="E26" s="15">
        <f t="shared" si="17"/>
        <v>494.9</v>
      </c>
      <c r="F26" s="15">
        <f t="shared" si="17"/>
        <v>169.4</v>
      </c>
      <c r="G26" s="15">
        <f t="shared" si="17"/>
        <v>0</v>
      </c>
      <c r="H26" s="15">
        <f t="shared" si="17"/>
        <v>0</v>
      </c>
      <c r="I26" s="15">
        <f t="shared" si="17"/>
        <v>325.5</v>
      </c>
      <c r="J26" s="15">
        <f t="shared" si="17"/>
        <v>0</v>
      </c>
      <c r="K26" s="15">
        <f>SUM(K27:K29)</f>
        <v>0</v>
      </c>
      <c r="L26" s="15">
        <f>SUM(L27:L29)</f>
        <v>0</v>
      </c>
      <c r="M26" s="33">
        <f t="shared" si="17"/>
        <v>0</v>
      </c>
      <c r="N26" s="15">
        <f>SUM(N27:N29)</f>
        <v>0</v>
      </c>
      <c r="O26" s="33">
        <f>SUM(O27:O29)</f>
        <v>494.9</v>
      </c>
    </row>
    <row r="27" spans="1:15" ht="15.75">
      <c r="A27" s="51" t="s">
        <v>15</v>
      </c>
      <c r="B27" s="46">
        <v>211</v>
      </c>
      <c r="C27" s="8" t="s">
        <v>1</v>
      </c>
      <c r="D27" s="18">
        <v>833</v>
      </c>
      <c r="E27" s="18">
        <f>SUM(F27:M27)</f>
        <v>368.2</v>
      </c>
      <c r="F27" s="18">
        <v>118.2</v>
      </c>
      <c r="G27" s="18"/>
      <c r="H27" s="18"/>
      <c r="I27" s="18">
        <v>250</v>
      </c>
      <c r="J27" s="18"/>
      <c r="K27" s="18"/>
      <c r="L27" s="18"/>
      <c r="M27" s="36"/>
      <c r="N27" s="18"/>
      <c r="O27" s="36">
        <v>368.2</v>
      </c>
    </row>
    <row r="28" spans="1:15" ht="15.75" hidden="1">
      <c r="A28" s="51" t="s">
        <v>15</v>
      </c>
      <c r="B28" s="46">
        <v>212</v>
      </c>
      <c r="C28" s="8" t="s">
        <v>2</v>
      </c>
      <c r="D28" s="18"/>
      <c r="E28" s="18"/>
      <c r="F28" s="18"/>
      <c r="G28" s="18"/>
      <c r="H28" s="18"/>
      <c r="I28" s="18"/>
      <c r="J28" s="18"/>
      <c r="K28" s="18"/>
      <c r="L28" s="18"/>
      <c r="M28" s="36"/>
      <c r="N28" s="18"/>
      <c r="O28" s="36"/>
    </row>
    <row r="29" spans="1:15" ht="15.75">
      <c r="A29" s="51" t="s">
        <v>15</v>
      </c>
      <c r="B29" s="46">
        <v>213</v>
      </c>
      <c r="C29" s="8" t="s">
        <v>3</v>
      </c>
      <c r="D29" s="18">
        <v>251</v>
      </c>
      <c r="E29" s="18">
        <f>SUM(F29:M29)</f>
        <v>126.7</v>
      </c>
      <c r="F29" s="18">
        <v>51.2</v>
      </c>
      <c r="G29" s="18"/>
      <c r="H29" s="18"/>
      <c r="I29" s="18">
        <v>75.5</v>
      </c>
      <c r="J29" s="18"/>
      <c r="K29" s="18"/>
      <c r="L29" s="18"/>
      <c r="M29" s="36"/>
      <c r="N29" s="18"/>
      <c r="O29" s="36">
        <v>126.7</v>
      </c>
    </row>
    <row r="30" spans="1:15" ht="15.75" hidden="1">
      <c r="A30" s="50" t="s">
        <v>15</v>
      </c>
      <c r="B30" s="44">
        <v>220</v>
      </c>
      <c r="C30" s="9" t="s">
        <v>4</v>
      </c>
      <c r="D30" s="15">
        <f aca="true" t="shared" si="18" ref="D30:M30">SUM(D31:D36)</f>
        <v>0</v>
      </c>
      <c r="E30" s="15">
        <f t="shared" si="18"/>
        <v>0</v>
      </c>
      <c r="F30" s="15">
        <f t="shared" si="18"/>
        <v>0</v>
      </c>
      <c r="G30" s="15">
        <f t="shared" si="18"/>
        <v>0</v>
      </c>
      <c r="H30" s="15">
        <f t="shared" si="18"/>
        <v>0</v>
      </c>
      <c r="I30" s="15">
        <f t="shared" si="18"/>
        <v>0</v>
      </c>
      <c r="J30" s="15">
        <f t="shared" si="18"/>
        <v>0</v>
      </c>
      <c r="K30" s="15">
        <f>SUM(K31:K36)</f>
        <v>0</v>
      </c>
      <c r="L30" s="15">
        <f>SUM(L31:L36)</f>
        <v>0</v>
      </c>
      <c r="M30" s="33">
        <f t="shared" si="18"/>
        <v>0</v>
      </c>
      <c r="N30" s="15">
        <f>SUM(N31:N36)</f>
        <v>0</v>
      </c>
      <c r="O30" s="33">
        <f>SUM(O31:O36)</f>
        <v>0</v>
      </c>
    </row>
    <row r="31" spans="1:15" ht="15.75" hidden="1">
      <c r="A31" s="51" t="s">
        <v>15</v>
      </c>
      <c r="B31" s="46">
        <v>221</v>
      </c>
      <c r="C31" s="8" t="s">
        <v>5</v>
      </c>
      <c r="D31" s="18"/>
      <c r="E31" s="18"/>
      <c r="F31" s="18"/>
      <c r="G31" s="18"/>
      <c r="H31" s="18"/>
      <c r="I31" s="18"/>
      <c r="J31" s="18"/>
      <c r="K31" s="18"/>
      <c r="L31" s="18"/>
      <c r="M31" s="36"/>
      <c r="N31" s="18"/>
      <c r="O31" s="36"/>
    </row>
    <row r="32" spans="1:15" ht="15.75" hidden="1">
      <c r="A32" s="51" t="s">
        <v>15</v>
      </c>
      <c r="B32" s="46">
        <v>222</v>
      </c>
      <c r="C32" s="8" t="s">
        <v>6</v>
      </c>
      <c r="D32" s="18"/>
      <c r="E32" s="18"/>
      <c r="F32" s="18"/>
      <c r="G32" s="18"/>
      <c r="H32" s="18"/>
      <c r="I32" s="18"/>
      <c r="J32" s="18"/>
      <c r="K32" s="18"/>
      <c r="L32" s="18"/>
      <c r="M32" s="36"/>
      <c r="N32" s="18"/>
      <c r="O32" s="36"/>
    </row>
    <row r="33" spans="1:15" ht="15.75" hidden="1">
      <c r="A33" s="51" t="s">
        <v>15</v>
      </c>
      <c r="B33" s="46">
        <v>223</v>
      </c>
      <c r="C33" s="8" t="s">
        <v>7</v>
      </c>
      <c r="D33" s="18"/>
      <c r="E33" s="18"/>
      <c r="F33" s="18"/>
      <c r="G33" s="18"/>
      <c r="H33" s="18"/>
      <c r="I33" s="18"/>
      <c r="J33" s="18"/>
      <c r="K33" s="18"/>
      <c r="L33" s="18"/>
      <c r="M33" s="36"/>
      <c r="N33" s="18"/>
      <c r="O33" s="36"/>
    </row>
    <row r="34" spans="1:15" ht="15.75" hidden="1">
      <c r="A34" s="51" t="s">
        <v>15</v>
      </c>
      <c r="B34" s="46">
        <v>224</v>
      </c>
      <c r="C34" s="8" t="s">
        <v>8</v>
      </c>
      <c r="D34" s="18"/>
      <c r="E34" s="18"/>
      <c r="F34" s="18"/>
      <c r="G34" s="18"/>
      <c r="H34" s="18"/>
      <c r="I34" s="18"/>
      <c r="J34" s="18"/>
      <c r="K34" s="18"/>
      <c r="L34" s="18"/>
      <c r="M34" s="36"/>
      <c r="N34" s="18"/>
      <c r="O34" s="36"/>
    </row>
    <row r="35" spans="1:15" ht="15.75" hidden="1">
      <c r="A35" s="51" t="s">
        <v>15</v>
      </c>
      <c r="B35" s="46">
        <v>225</v>
      </c>
      <c r="C35" s="8" t="s">
        <v>9</v>
      </c>
      <c r="D35" s="18"/>
      <c r="E35" s="18"/>
      <c r="F35" s="18"/>
      <c r="G35" s="18"/>
      <c r="H35" s="18"/>
      <c r="I35" s="18"/>
      <c r="J35" s="18"/>
      <c r="K35" s="18"/>
      <c r="L35" s="18"/>
      <c r="M35" s="36"/>
      <c r="N35" s="18"/>
      <c r="O35" s="36"/>
    </row>
    <row r="36" spans="1:15" ht="15.75" hidden="1">
      <c r="A36" s="51" t="s">
        <v>15</v>
      </c>
      <c r="B36" s="46">
        <v>226</v>
      </c>
      <c r="C36" s="8" t="s">
        <v>10</v>
      </c>
      <c r="D36" s="18"/>
      <c r="E36" s="18"/>
      <c r="F36" s="18"/>
      <c r="G36" s="18"/>
      <c r="H36" s="18"/>
      <c r="I36" s="18"/>
      <c r="J36" s="18"/>
      <c r="K36" s="18"/>
      <c r="L36" s="18"/>
      <c r="M36" s="36"/>
      <c r="N36" s="18"/>
      <c r="O36" s="36"/>
    </row>
    <row r="37" spans="1:15" ht="15.75" hidden="1">
      <c r="A37" s="50" t="s">
        <v>15</v>
      </c>
      <c r="B37" s="44">
        <v>290</v>
      </c>
      <c r="C37" s="9" t="s">
        <v>11</v>
      </c>
      <c r="D37" s="19"/>
      <c r="E37" s="19"/>
      <c r="F37" s="19"/>
      <c r="G37" s="19"/>
      <c r="H37" s="19"/>
      <c r="I37" s="19"/>
      <c r="J37" s="19"/>
      <c r="K37" s="19"/>
      <c r="L37" s="19"/>
      <c r="M37" s="37"/>
      <c r="N37" s="19"/>
      <c r="O37" s="37"/>
    </row>
    <row r="38" spans="1:15" ht="15.75" hidden="1">
      <c r="A38" s="50" t="s">
        <v>15</v>
      </c>
      <c r="B38" s="44">
        <v>300</v>
      </c>
      <c r="C38" s="9" t="s">
        <v>12</v>
      </c>
      <c r="D38" s="15">
        <f aca="true" t="shared" si="19" ref="D38:M38">SUM(D39:D40)</f>
        <v>0</v>
      </c>
      <c r="E38" s="15">
        <f t="shared" si="19"/>
        <v>0</v>
      </c>
      <c r="F38" s="15">
        <f t="shared" si="19"/>
        <v>0</v>
      </c>
      <c r="G38" s="15">
        <f t="shared" si="19"/>
        <v>0</v>
      </c>
      <c r="H38" s="15">
        <f t="shared" si="19"/>
        <v>0</v>
      </c>
      <c r="I38" s="15">
        <f t="shared" si="19"/>
        <v>0</v>
      </c>
      <c r="J38" s="15">
        <f t="shared" si="19"/>
        <v>0</v>
      </c>
      <c r="K38" s="15">
        <f>SUM(K39:K40)</f>
        <v>0</v>
      </c>
      <c r="L38" s="15">
        <f>SUM(L39:L40)</f>
        <v>0</v>
      </c>
      <c r="M38" s="33">
        <f t="shared" si="19"/>
        <v>0</v>
      </c>
      <c r="N38" s="15">
        <f>SUM(N39:N40)</f>
        <v>0</v>
      </c>
      <c r="O38" s="33">
        <f>SUM(O39:O40)</f>
        <v>0</v>
      </c>
    </row>
    <row r="39" spans="1:15" ht="15.75" hidden="1">
      <c r="A39" s="51" t="s">
        <v>15</v>
      </c>
      <c r="B39" s="46">
        <v>310</v>
      </c>
      <c r="C39" s="8" t="s">
        <v>13</v>
      </c>
      <c r="D39" s="18"/>
      <c r="E39" s="18"/>
      <c r="F39" s="18"/>
      <c r="G39" s="18"/>
      <c r="H39" s="18"/>
      <c r="I39" s="18"/>
      <c r="J39" s="18"/>
      <c r="K39" s="18"/>
      <c r="L39" s="18"/>
      <c r="M39" s="36"/>
      <c r="N39" s="18"/>
      <c r="O39" s="36"/>
    </row>
    <row r="40" spans="1:15" ht="31.5" hidden="1">
      <c r="A40" s="51" t="s">
        <v>15</v>
      </c>
      <c r="B40" s="46">
        <v>340</v>
      </c>
      <c r="C40" s="8" t="s">
        <v>14</v>
      </c>
      <c r="D40" s="18"/>
      <c r="E40" s="18"/>
      <c r="F40" s="18"/>
      <c r="G40" s="18"/>
      <c r="H40" s="18"/>
      <c r="I40" s="18"/>
      <c r="J40" s="18"/>
      <c r="K40" s="18"/>
      <c r="L40" s="18"/>
      <c r="M40" s="36"/>
      <c r="N40" s="18"/>
      <c r="O40" s="36"/>
    </row>
    <row r="41" spans="1:16" ht="15.75">
      <c r="A41" s="52"/>
      <c r="B41" s="48"/>
      <c r="C41" s="53" t="s">
        <v>17</v>
      </c>
      <c r="D41" s="17">
        <f aca="true" t="shared" si="20" ref="D41:M41">SUM(D26,D30,D37,D38)</f>
        <v>1084</v>
      </c>
      <c r="E41" s="17">
        <f t="shared" si="20"/>
        <v>494.9</v>
      </c>
      <c r="F41" s="17">
        <f t="shared" si="20"/>
        <v>169.4</v>
      </c>
      <c r="G41" s="17">
        <f t="shared" si="20"/>
        <v>0</v>
      </c>
      <c r="H41" s="17">
        <f t="shared" si="20"/>
        <v>0</v>
      </c>
      <c r="I41" s="17">
        <f t="shared" si="20"/>
        <v>325.5</v>
      </c>
      <c r="J41" s="17">
        <f t="shared" si="20"/>
        <v>0</v>
      </c>
      <c r="K41" s="17">
        <f>SUM(K26,K30,K37,K38)</f>
        <v>0</v>
      </c>
      <c r="L41" s="17">
        <f>SUM(L26,L30,L37,L38)</f>
        <v>0</v>
      </c>
      <c r="M41" s="35">
        <f t="shared" si="20"/>
        <v>0</v>
      </c>
      <c r="N41" s="17">
        <f>SUM(N26,N30,N37,N38)</f>
        <v>0</v>
      </c>
      <c r="O41" s="35">
        <f>SUM(O26,O30,O37,O38)</f>
        <v>494.9</v>
      </c>
      <c r="P41" s="68"/>
    </row>
    <row r="42" spans="1:15" ht="31.5">
      <c r="A42" s="50" t="s">
        <v>18</v>
      </c>
      <c r="B42" s="44">
        <v>210</v>
      </c>
      <c r="C42" s="9" t="s">
        <v>26</v>
      </c>
      <c r="D42" s="15">
        <f aca="true" t="shared" si="21" ref="D42:M42">SUM(D43:D45)</f>
        <v>552</v>
      </c>
      <c r="E42" s="15">
        <f t="shared" si="21"/>
        <v>331.2</v>
      </c>
      <c r="F42" s="15">
        <f t="shared" si="21"/>
        <v>331.2</v>
      </c>
      <c r="G42" s="15">
        <f t="shared" si="21"/>
        <v>0</v>
      </c>
      <c r="H42" s="15">
        <f t="shared" si="21"/>
        <v>0</v>
      </c>
      <c r="I42" s="15">
        <f t="shared" si="21"/>
        <v>0</v>
      </c>
      <c r="J42" s="15">
        <f t="shared" si="21"/>
        <v>0</v>
      </c>
      <c r="K42" s="15">
        <f>SUM(K43:K45)</f>
        <v>0</v>
      </c>
      <c r="L42" s="15">
        <f>SUM(L43:L45)</f>
        <v>0</v>
      </c>
      <c r="M42" s="33">
        <f t="shared" si="21"/>
        <v>0</v>
      </c>
      <c r="N42" s="15">
        <f>SUM(N43:N45)</f>
        <v>-7.299999999999997</v>
      </c>
      <c r="O42" s="33">
        <f>SUM(O43:O45)</f>
        <v>323.9</v>
      </c>
    </row>
    <row r="43" spans="1:15" ht="15.75">
      <c r="A43" s="51" t="s">
        <v>18</v>
      </c>
      <c r="B43" s="46">
        <v>211</v>
      </c>
      <c r="C43" s="8" t="s">
        <v>1</v>
      </c>
      <c r="D43" s="18">
        <v>424</v>
      </c>
      <c r="E43" s="18">
        <f aca="true" t="shared" si="22" ref="E43:E53">SUM(F43:M43)</f>
        <v>254.4</v>
      </c>
      <c r="F43" s="18">
        <v>254.4</v>
      </c>
      <c r="G43" s="18"/>
      <c r="H43" s="18"/>
      <c r="I43" s="18"/>
      <c r="J43" s="18"/>
      <c r="K43" s="18"/>
      <c r="L43" s="18"/>
      <c r="M43" s="36"/>
      <c r="N43" s="18"/>
      <c r="O43" s="36">
        <v>254.4</v>
      </c>
    </row>
    <row r="44" spans="1:15" ht="15.75" hidden="1">
      <c r="A44" s="51" t="s">
        <v>18</v>
      </c>
      <c r="B44" s="46">
        <v>212</v>
      </c>
      <c r="C44" s="8" t="s">
        <v>2</v>
      </c>
      <c r="D44" s="18"/>
      <c r="E44" s="18">
        <f t="shared" si="22"/>
        <v>0</v>
      </c>
      <c r="F44" s="18"/>
      <c r="G44" s="18"/>
      <c r="H44" s="18"/>
      <c r="I44" s="18"/>
      <c r="J44" s="18"/>
      <c r="K44" s="18"/>
      <c r="L44" s="18"/>
      <c r="M44" s="36"/>
      <c r="N44" s="18"/>
      <c r="O44" s="36"/>
    </row>
    <row r="45" spans="1:15" ht="15.75">
      <c r="A45" s="51" t="s">
        <v>18</v>
      </c>
      <c r="B45" s="46">
        <v>213</v>
      </c>
      <c r="C45" s="8" t="s">
        <v>3</v>
      </c>
      <c r="D45" s="18">
        <v>128</v>
      </c>
      <c r="E45" s="18">
        <f t="shared" si="22"/>
        <v>76.8</v>
      </c>
      <c r="F45" s="18">
        <v>76.8</v>
      </c>
      <c r="G45" s="18"/>
      <c r="H45" s="18"/>
      <c r="I45" s="18"/>
      <c r="J45" s="18"/>
      <c r="K45" s="18"/>
      <c r="L45" s="18"/>
      <c r="M45" s="36"/>
      <c r="N45" s="18">
        <f>O45-E45</f>
        <v>-7.299999999999997</v>
      </c>
      <c r="O45" s="36">
        <v>69.5</v>
      </c>
    </row>
    <row r="46" spans="1:15" ht="15.75" hidden="1">
      <c r="A46" s="50" t="s">
        <v>18</v>
      </c>
      <c r="B46" s="44">
        <v>220</v>
      </c>
      <c r="C46" s="9" t="s">
        <v>4</v>
      </c>
      <c r="D46" s="15"/>
      <c r="E46" s="18">
        <f t="shared" si="22"/>
        <v>0</v>
      </c>
      <c r="F46" s="15"/>
      <c r="G46" s="15"/>
      <c r="H46" s="15"/>
      <c r="I46" s="15"/>
      <c r="J46" s="15"/>
      <c r="K46" s="15"/>
      <c r="L46" s="15"/>
      <c r="M46" s="33"/>
      <c r="N46" s="15"/>
      <c r="O46" s="33"/>
    </row>
    <row r="47" spans="1:15" ht="15.75" hidden="1">
      <c r="A47" s="51" t="s">
        <v>18</v>
      </c>
      <c r="B47" s="46">
        <v>221</v>
      </c>
      <c r="C47" s="8" t="s">
        <v>5</v>
      </c>
      <c r="D47" s="18"/>
      <c r="E47" s="18">
        <f t="shared" si="22"/>
        <v>0</v>
      </c>
      <c r="F47" s="18"/>
      <c r="G47" s="18"/>
      <c r="H47" s="18"/>
      <c r="I47" s="18"/>
      <c r="J47" s="18"/>
      <c r="K47" s="18"/>
      <c r="L47" s="18"/>
      <c r="M47" s="36"/>
      <c r="N47" s="18"/>
      <c r="O47" s="36"/>
    </row>
    <row r="48" spans="1:15" ht="15.75" hidden="1">
      <c r="A48" s="51" t="s">
        <v>18</v>
      </c>
      <c r="B48" s="46">
        <v>222</v>
      </c>
      <c r="C48" s="8" t="s">
        <v>6</v>
      </c>
      <c r="D48" s="18"/>
      <c r="E48" s="18">
        <f t="shared" si="22"/>
        <v>0</v>
      </c>
      <c r="F48" s="18"/>
      <c r="G48" s="18"/>
      <c r="H48" s="18"/>
      <c r="I48" s="18"/>
      <c r="J48" s="18"/>
      <c r="K48" s="18"/>
      <c r="L48" s="18"/>
      <c r="M48" s="36"/>
      <c r="N48" s="18"/>
      <c r="O48" s="36"/>
    </row>
    <row r="49" spans="1:15" ht="15.75" hidden="1">
      <c r="A49" s="51" t="s">
        <v>18</v>
      </c>
      <c r="B49" s="46">
        <v>223</v>
      </c>
      <c r="C49" s="8" t="s">
        <v>7</v>
      </c>
      <c r="D49" s="18"/>
      <c r="E49" s="18">
        <f t="shared" si="22"/>
        <v>0</v>
      </c>
      <c r="F49" s="18"/>
      <c r="G49" s="18"/>
      <c r="H49" s="18"/>
      <c r="I49" s="18"/>
      <c r="J49" s="18"/>
      <c r="K49" s="18"/>
      <c r="L49" s="18"/>
      <c r="M49" s="36"/>
      <c r="N49" s="18"/>
      <c r="O49" s="36"/>
    </row>
    <row r="50" spans="1:15" ht="15.75" hidden="1">
      <c r="A50" s="51" t="s">
        <v>18</v>
      </c>
      <c r="B50" s="46">
        <v>224</v>
      </c>
      <c r="C50" s="8" t="s">
        <v>8</v>
      </c>
      <c r="D50" s="18"/>
      <c r="E50" s="18">
        <f t="shared" si="22"/>
        <v>0</v>
      </c>
      <c r="F50" s="18"/>
      <c r="G50" s="18"/>
      <c r="H50" s="18"/>
      <c r="I50" s="18"/>
      <c r="J50" s="18"/>
      <c r="K50" s="18"/>
      <c r="L50" s="18"/>
      <c r="M50" s="36"/>
      <c r="N50" s="18"/>
      <c r="O50" s="36"/>
    </row>
    <row r="51" spans="1:15" ht="15.75" hidden="1">
      <c r="A51" s="51" t="s">
        <v>18</v>
      </c>
      <c r="B51" s="46">
        <v>225</v>
      </c>
      <c r="C51" s="8" t="s">
        <v>9</v>
      </c>
      <c r="D51" s="18"/>
      <c r="E51" s="18">
        <f t="shared" si="22"/>
        <v>0</v>
      </c>
      <c r="F51" s="18"/>
      <c r="G51" s="18"/>
      <c r="H51" s="18"/>
      <c r="I51" s="18"/>
      <c r="J51" s="18"/>
      <c r="K51" s="18"/>
      <c r="L51" s="18"/>
      <c r="M51" s="36"/>
      <c r="N51" s="18"/>
      <c r="O51" s="36"/>
    </row>
    <row r="52" spans="1:15" ht="15.75" hidden="1">
      <c r="A52" s="51" t="s">
        <v>18</v>
      </c>
      <c r="B52" s="46">
        <v>226</v>
      </c>
      <c r="C52" s="8" t="s">
        <v>10</v>
      </c>
      <c r="D52" s="18"/>
      <c r="E52" s="18">
        <f t="shared" si="22"/>
        <v>0</v>
      </c>
      <c r="F52" s="18"/>
      <c r="G52" s="18"/>
      <c r="H52" s="18"/>
      <c r="I52" s="18"/>
      <c r="J52" s="18"/>
      <c r="K52" s="18"/>
      <c r="L52" s="18"/>
      <c r="M52" s="36"/>
      <c r="N52" s="18"/>
      <c r="O52" s="36"/>
    </row>
    <row r="53" spans="1:15" ht="15.75">
      <c r="A53" s="50" t="s">
        <v>18</v>
      </c>
      <c r="B53" s="44">
        <v>290</v>
      </c>
      <c r="C53" s="9" t="s">
        <v>11</v>
      </c>
      <c r="D53" s="19"/>
      <c r="E53" s="18">
        <f t="shared" si="22"/>
        <v>0</v>
      </c>
      <c r="F53" s="19"/>
      <c r="G53" s="19"/>
      <c r="H53" s="19"/>
      <c r="I53" s="19"/>
      <c r="J53" s="19"/>
      <c r="K53" s="19"/>
      <c r="L53" s="19"/>
      <c r="M53" s="37"/>
      <c r="N53" s="19"/>
      <c r="O53" s="37"/>
    </row>
    <row r="54" spans="1:15" ht="15.75" hidden="1">
      <c r="A54" s="50" t="s">
        <v>18</v>
      </c>
      <c r="B54" s="44">
        <v>300</v>
      </c>
      <c r="C54" s="9" t="s">
        <v>12</v>
      </c>
      <c r="D54" s="15">
        <f aca="true" t="shared" si="23" ref="D54:M54">SUM(D55:D56)</f>
        <v>0</v>
      </c>
      <c r="E54" s="15">
        <f t="shared" si="23"/>
        <v>0</v>
      </c>
      <c r="F54" s="15">
        <f t="shared" si="23"/>
        <v>0</v>
      </c>
      <c r="G54" s="15">
        <f t="shared" si="23"/>
        <v>0</v>
      </c>
      <c r="H54" s="15">
        <f t="shared" si="23"/>
        <v>0</v>
      </c>
      <c r="I54" s="15">
        <f t="shared" si="23"/>
        <v>0</v>
      </c>
      <c r="J54" s="15">
        <f t="shared" si="23"/>
        <v>0</v>
      </c>
      <c r="K54" s="15">
        <f>SUM(K55:K56)</f>
        <v>0</v>
      </c>
      <c r="L54" s="15">
        <f>SUM(L55:L56)</f>
        <v>0</v>
      </c>
      <c r="M54" s="33">
        <f t="shared" si="23"/>
        <v>0</v>
      </c>
      <c r="N54" s="15">
        <f>SUM(N55:N56)</f>
        <v>0</v>
      </c>
      <c r="O54" s="33">
        <f>SUM(O55:O56)</f>
        <v>0</v>
      </c>
    </row>
    <row r="55" spans="1:15" ht="15.75" hidden="1">
      <c r="A55" s="51" t="s">
        <v>18</v>
      </c>
      <c r="B55" s="46">
        <v>310</v>
      </c>
      <c r="C55" s="8" t="s">
        <v>13</v>
      </c>
      <c r="D55" s="18"/>
      <c r="E55" s="18"/>
      <c r="F55" s="18"/>
      <c r="G55" s="18"/>
      <c r="H55" s="18"/>
      <c r="I55" s="18"/>
      <c r="J55" s="18"/>
      <c r="K55" s="18"/>
      <c r="L55" s="18"/>
      <c r="M55" s="36"/>
      <c r="N55" s="18"/>
      <c r="O55" s="36"/>
    </row>
    <row r="56" spans="1:15" ht="31.5" hidden="1">
      <c r="A56" s="51" t="s">
        <v>18</v>
      </c>
      <c r="B56" s="46">
        <v>340</v>
      </c>
      <c r="C56" s="8" t="s">
        <v>14</v>
      </c>
      <c r="D56" s="18"/>
      <c r="E56" s="18"/>
      <c r="F56" s="18"/>
      <c r="G56" s="18"/>
      <c r="H56" s="18"/>
      <c r="I56" s="18"/>
      <c r="J56" s="18"/>
      <c r="K56" s="18"/>
      <c r="L56" s="18"/>
      <c r="M56" s="36"/>
      <c r="N56" s="18"/>
      <c r="O56" s="36"/>
    </row>
    <row r="57" spans="1:16" ht="15.75">
      <c r="A57" s="52"/>
      <c r="B57" s="48"/>
      <c r="C57" s="53" t="s">
        <v>17</v>
      </c>
      <c r="D57" s="17">
        <f aca="true" t="shared" si="24" ref="D57:M57">SUM(D42,D46,D53,D54)</f>
        <v>552</v>
      </c>
      <c r="E57" s="17">
        <f t="shared" si="24"/>
        <v>331.2</v>
      </c>
      <c r="F57" s="17">
        <f t="shared" si="24"/>
        <v>331.2</v>
      </c>
      <c r="G57" s="17">
        <f t="shared" si="24"/>
        <v>0</v>
      </c>
      <c r="H57" s="17">
        <f t="shared" si="24"/>
        <v>0</v>
      </c>
      <c r="I57" s="17">
        <f t="shared" si="24"/>
        <v>0</v>
      </c>
      <c r="J57" s="17">
        <f t="shared" si="24"/>
        <v>0</v>
      </c>
      <c r="K57" s="17">
        <f>SUM(K42,K46,K53,K54)</f>
        <v>0</v>
      </c>
      <c r="L57" s="17">
        <f>SUM(L42,L46,L53,L54)</f>
        <v>0</v>
      </c>
      <c r="M57" s="35">
        <f t="shared" si="24"/>
        <v>0</v>
      </c>
      <c r="N57" s="17">
        <f>SUM(N42,N46,N53,N54)</f>
        <v>-7.299999999999997</v>
      </c>
      <c r="O57" s="35">
        <f>SUM(O42,O46,O53,O54)</f>
        <v>323.9</v>
      </c>
      <c r="P57" s="68"/>
    </row>
    <row r="58" spans="1:15" ht="31.5">
      <c r="A58" s="50" t="s">
        <v>19</v>
      </c>
      <c r="B58" s="44">
        <v>210</v>
      </c>
      <c r="C58" s="9" t="s">
        <v>26</v>
      </c>
      <c r="D58" s="15">
        <f>D59+D60+D61+D62+D63</f>
        <v>7285</v>
      </c>
      <c r="E58" s="15">
        <f>E59+E60+E61+E62+E63</f>
        <v>2400.1</v>
      </c>
      <c r="F58" s="15">
        <f aca="true" t="shared" si="25" ref="F58:M58">SUM(F60:F63)</f>
        <v>689.6</v>
      </c>
      <c r="G58" s="15">
        <f t="shared" si="25"/>
        <v>0</v>
      </c>
      <c r="H58" s="15">
        <f t="shared" si="25"/>
        <v>0</v>
      </c>
      <c r="I58" s="15">
        <f>SUM(I60:I63)+I59</f>
        <v>1710</v>
      </c>
      <c r="J58" s="15">
        <f t="shared" si="25"/>
        <v>0</v>
      </c>
      <c r="K58" s="15">
        <f>SUM(K60:K63)</f>
        <v>0</v>
      </c>
      <c r="L58" s="15">
        <f>SUM(L60:L63)</f>
        <v>0</v>
      </c>
      <c r="M58" s="33">
        <f t="shared" si="25"/>
        <v>0</v>
      </c>
      <c r="N58" s="15">
        <f>SUM(N60:N63)</f>
        <v>748.3000000000001</v>
      </c>
      <c r="O58" s="33">
        <f>SUM(O60:O63)+O59</f>
        <v>3148.4</v>
      </c>
    </row>
    <row r="59" spans="1:15" ht="15.75">
      <c r="A59" s="51" t="s">
        <v>19</v>
      </c>
      <c r="B59" s="46">
        <v>211</v>
      </c>
      <c r="C59" s="8" t="s">
        <v>124</v>
      </c>
      <c r="D59" s="18">
        <v>4074</v>
      </c>
      <c r="E59" s="18">
        <f>SUM(F59:M59)</f>
        <v>1303</v>
      </c>
      <c r="F59" s="18"/>
      <c r="G59" s="18"/>
      <c r="H59" s="18"/>
      <c r="I59" s="18">
        <v>1303</v>
      </c>
      <c r="J59" s="18"/>
      <c r="K59" s="18"/>
      <c r="L59" s="18"/>
      <c r="M59" s="36"/>
      <c r="N59" s="18">
        <f>O59-E59</f>
        <v>0</v>
      </c>
      <c r="O59" s="36">
        <v>1303</v>
      </c>
    </row>
    <row r="60" spans="1:15" ht="15.75">
      <c r="A60" s="51" t="s">
        <v>19</v>
      </c>
      <c r="B60" s="46">
        <v>211</v>
      </c>
      <c r="C60" s="8" t="s">
        <v>125</v>
      </c>
      <c r="D60" s="18">
        <v>1471</v>
      </c>
      <c r="E60" s="18">
        <v>530.1</v>
      </c>
      <c r="F60" s="18">
        <v>529.6</v>
      </c>
      <c r="G60" s="18"/>
      <c r="H60" s="18"/>
      <c r="I60" s="18"/>
      <c r="J60" s="18"/>
      <c r="K60" s="18"/>
      <c r="L60" s="18"/>
      <c r="M60" s="36"/>
      <c r="N60" s="18">
        <f aca="true" t="shared" si="26" ref="N60:N72">O60-E60</f>
        <v>748.3000000000001</v>
      </c>
      <c r="O60" s="36">
        <v>1278.4</v>
      </c>
    </row>
    <row r="61" spans="1:15" ht="15.75">
      <c r="A61" s="51" t="s">
        <v>19</v>
      </c>
      <c r="B61" s="46">
        <v>212</v>
      </c>
      <c r="C61" s="8" t="s">
        <v>2</v>
      </c>
      <c r="D61" s="18">
        <v>66</v>
      </c>
      <c r="E61" s="18">
        <f>SUM(F61:M61)</f>
        <v>0</v>
      </c>
      <c r="F61" s="18"/>
      <c r="G61" s="18"/>
      <c r="H61" s="18"/>
      <c r="I61" s="18"/>
      <c r="J61" s="18"/>
      <c r="K61" s="18"/>
      <c r="L61" s="18"/>
      <c r="M61" s="36"/>
      <c r="N61" s="18">
        <f t="shared" si="26"/>
        <v>0</v>
      </c>
      <c r="O61" s="36"/>
    </row>
    <row r="62" spans="1:15" ht="15.75">
      <c r="A62" s="51" t="s">
        <v>19</v>
      </c>
      <c r="B62" s="46">
        <v>213</v>
      </c>
      <c r="C62" s="8" t="s">
        <v>126</v>
      </c>
      <c r="D62" s="18">
        <v>1230</v>
      </c>
      <c r="E62" s="18">
        <f>SUM(F62:M62)</f>
        <v>407</v>
      </c>
      <c r="F62" s="18"/>
      <c r="G62" s="18"/>
      <c r="H62" s="18"/>
      <c r="I62" s="18">
        <v>407</v>
      </c>
      <c r="J62" s="18"/>
      <c r="K62" s="18"/>
      <c r="L62" s="18"/>
      <c r="M62" s="36"/>
      <c r="N62" s="18">
        <f t="shared" si="26"/>
        <v>0</v>
      </c>
      <c r="O62" s="36">
        <v>407</v>
      </c>
    </row>
    <row r="63" spans="1:15" ht="31.5">
      <c r="A63" s="51" t="s">
        <v>19</v>
      </c>
      <c r="B63" s="46">
        <v>213</v>
      </c>
      <c r="C63" s="8" t="s">
        <v>130</v>
      </c>
      <c r="D63" s="18">
        <v>444</v>
      </c>
      <c r="E63" s="18">
        <f>SUM(F63:M63)</f>
        <v>160</v>
      </c>
      <c r="F63" s="18">
        <v>160</v>
      </c>
      <c r="G63" s="18"/>
      <c r="H63" s="18"/>
      <c r="I63" s="18"/>
      <c r="J63" s="18"/>
      <c r="K63" s="18"/>
      <c r="L63" s="18"/>
      <c r="M63" s="36"/>
      <c r="N63" s="18">
        <f t="shared" si="26"/>
        <v>0</v>
      </c>
      <c r="O63" s="36">
        <v>160</v>
      </c>
    </row>
    <row r="64" spans="1:15" ht="15.75">
      <c r="A64" s="50" t="s">
        <v>19</v>
      </c>
      <c r="B64" s="44">
        <v>220</v>
      </c>
      <c r="C64" s="9" t="s">
        <v>4</v>
      </c>
      <c r="D64" s="15">
        <f aca="true" t="shared" si="27" ref="D64:M64">SUM(D65:D70)</f>
        <v>442</v>
      </c>
      <c r="E64" s="15">
        <f t="shared" si="27"/>
        <v>109.2</v>
      </c>
      <c r="F64" s="15">
        <f t="shared" si="27"/>
        <v>109.2</v>
      </c>
      <c r="G64" s="15">
        <f t="shared" si="27"/>
        <v>0</v>
      </c>
      <c r="H64" s="15">
        <f t="shared" si="27"/>
        <v>0</v>
      </c>
      <c r="I64" s="15">
        <f t="shared" si="27"/>
        <v>0</v>
      </c>
      <c r="J64" s="15">
        <f t="shared" si="27"/>
        <v>0</v>
      </c>
      <c r="K64" s="15">
        <f>SUM(K65:K70)</f>
        <v>0</v>
      </c>
      <c r="L64" s="15">
        <f>SUM(L65:L70)</f>
        <v>0</v>
      </c>
      <c r="M64" s="33">
        <f t="shared" si="27"/>
        <v>0</v>
      </c>
      <c r="N64" s="15">
        <f>SUM(N65:N70)</f>
        <v>0</v>
      </c>
      <c r="O64" s="33">
        <f>SUM(O65:O70)</f>
        <v>109.2</v>
      </c>
    </row>
    <row r="65" spans="1:15" ht="15.75">
      <c r="A65" s="51" t="s">
        <v>19</v>
      </c>
      <c r="B65" s="46">
        <v>221</v>
      </c>
      <c r="C65" s="8" t="s">
        <v>5</v>
      </c>
      <c r="D65" s="18">
        <v>40</v>
      </c>
      <c r="E65" s="18">
        <f aca="true" t="shared" si="28" ref="E65:E71">SUM(F65:M65)</f>
        <v>36</v>
      </c>
      <c r="F65" s="18">
        <v>36</v>
      </c>
      <c r="G65" s="18"/>
      <c r="H65" s="18"/>
      <c r="I65" s="18"/>
      <c r="J65" s="18"/>
      <c r="K65" s="18"/>
      <c r="L65" s="18"/>
      <c r="M65" s="36"/>
      <c r="N65" s="18">
        <f t="shared" si="26"/>
        <v>0</v>
      </c>
      <c r="O65" s="36">
        <v>36</v>
      </c>
    </row>
    <row r="66" spans="1:15" ht="15.75">
      <c r="A66" s="51" t="s">
        <v>19</v>
      </c>
      <c r="B66" s="46">
        <v>222</v>
      </c>
      <c r="C66" s="8" t="s">
        <v>6</v>
      </c>
      <c r="D66" s="18"/>
      <c r="E66" s="18">
        <f t="shared" si="28"/>
        <v>0</v>
      </c>
      <c r="F66" s="18"/>
      <c r="G66" s="18"/>
      <c r="H66" s="18"/>
      <c r="I66" s="18"/>
      <c r="J66" s="18"/>
      <c r="K66" s="18"/>
      <c r="L66" s="18"/>
      <c r="M66" s="36"/>
      <c r="N66" s="18">
        <f t="shared" si="26"/>
        <v>0</v>
      </c>
      <c r="O66" s="36"/>
    </row>
    <row r="67" spans="1:15" ht="15.75">
      <c r="A67" s="51" t="s">
        <v>19</v>
      </c>
      <c r="B67" s="46">
        <v>223</v>
      </c>
      <c r="C67" s="8" t="s">
        <v>7</v>
      </c>
      <c r="D67" s="18">
        <v>159</v>
      </c>
      <c r="E67" s="18">
        <f t="shared" si="28"/>
        <v>73.2</v>
      </c>
      <c r="F67" s="18">
        <v>73.2</v>
      </c>
      <c r="G67" s="18"/>
      <c r="H67" s="18"/>
      <c r="I67" s="18"/>
      <c r="J67" s="18"/>
      <c r="K67" s="18"/>
      <c r="L67" s="18"/>
      <c r="M67" s="36"/>
      <c r="N67" s="18">
        <f t="shared" si="26"/>
        <v>0</v>
      </c>
      <c r="O67" s="36">
        <v>73.2</v>
      </c>
    </row>
    <row r="68" spans="1:15" ht="15.75" hidden="1">
      <c r="A68" s="51" t="s">
        <v>19</v>
      </c>
      <c r="B68" s="46">
        <v>224</v>
      </c>
      <c r="C68" s="8" t="s">
        <v>8</v>
      </c>
      <c r="D68" s="18"/>
      <c r="E68" s="18">
        <f t="shared" si="28"/>
        <v>0</v>
      </c>
      <c r="F68" s="18"/>
      <c r="G68" s="18"/>
      <c r="H68" s="18"/>
      <c r="I68" s="18"/>
      <c r="J68" s="18"/>
      <c r="K68" s="18"/>
      <c r="L68" s="18"/>
      <c r="M68" s="36"/>
      <c r="N68" s="18">
        <f t="shared" si="26"/>
        <v>0</v>
      </c>
      <c r="O68" s="36"/>
    </row>
    <row r="69" spans="1:15" ht="15.75">
      <c r="A69" s="51" t="s">
        <v>19</v>
      </c>
      <c r="B69" s="46">
        <v>225</v>
      </c>
      <c r="C69" s="8" t="s">
        <v>9</v>
      </c>
      <c r="D69" s="18">
        <v>66</v>
      </c>
      <c r="E69" s="18">
        <f t="shared" si="28"/>
        <v>0</v>
      </c>
      <c r="F69" s="18"/>
      <c r="G69" s="18"/>
      <c r="H69" s="18"/>
      <c r="I69" s="18"/>
      <c r="J69" s="18"/>
      <c r="K69" s="18"/>
      <c r="L69" s="18"/>
      <c r="M69" s="36"/>
      <c r="N69" s="18">
        <f t="shared" si="26"/>
        <v>0</v>
      </c>
      <c r="O69" s="36"/>
    </row>
    <row r="70" spans="1:15" ht="15.75">
      <c r="A70" s="51" t="s">
        <v>19</v>
      </c>
      <c r="B70" s="46">
        <v>226</v>
      </c>
      <c r="C70" s="8" t="s">
        <v>10</v>
      </c>
      <c r="D70" s="18">
        <v>177</v>
      </c>
      <c r="E70" s="18">
        <f t="shared" si="28"/>
        <v>0</v>
      </c>
      <c r="F70" s="18"/>
      <c r="G70" s="18"/>
      <c r="H70" s="18"/>
      <c r="I70" s="18"/>
      <c r="J70" s="18"/>
      <c r="K70" s="18"/>
      <c r="L70" s="18"/>
      <c r="M70" s="36"/>
      <c r="N70" s="18">
        <f t="shared" si="26"/>
        <v>0</v>
      </c>
      <c r="O70" s="36"/>
    </row>
    <row r="71" spans="1:15" ht="31.5">
      <c r="A71" s="50" t="s">
        <v>19</v>
      </c>
      <c r="B71" s="44">
        <v>251</v>
      </c>
      <c r="C71" s="9" t="s">
        <v>33</v>
      </c>
      <c r="D71" s="19">
        <v>162.3</v>
      </c>
      <c r="E71" s="18">
        <f t="shared" si="28"/>
        <v>0</v>
      </c>
      <c r="F71" s="19"/>
      <c r="G71" s="19"/>
      <c r="H71" s="19"/>
      <c r="I71" s="19"/>
      <c r="J71" s="19"/>
      <c r="K71" s="19"/>
      <c r="L71" s="19"/>
      <c r="M71" s="37"/>
      <c r="N71" s="18">
        <f t="shared" si="26"/>
        <v>0</v>
      </c>
      <c r="O71" s="37"/>
    </row>
    <row r="72" spans="1:15" ht="15.75">
      <c r="A72" s="50" t="s">
        <v>19</v>
      </c>
      <c r="B72" s="44">
        <v>290</v>
      </c>
      <c r="C72" s="9" t="s">
        <v>11</v>
      </c>
      <c r="D72" s="19">
        <v>45</v>
      </c>
      <c r="E72" s="18">
        <f>SUM(F72:M72)</f>
        <v>0</v>
      </c>
      <c r="F72" s="19"/>
      <c r="G72" s="19"/>
      <c r="H72" s="19"/>
      <c r="I72" s="19"/>
      <c r="J72" s="19"/>
      <c r="K72" s="19"/>
      <c r="L72" s="19"/>
      <c r="M72" s="37"/>
      <c r="N72" s="18">
        <f t="shared" si="26"/>
        <v>0</v>
      </c>
      <c r="O72" s="37"/>
    </row>
    <row r="73" spans="1:15" ht="15.75">
      <c r="A73" s="50" t="s">
        <v>19</v>
      </c>
      <c r="B73" s="44">
        <v>300</v>
      </c>
      <c r="C73" s="9" t="s">
        <v>12</v>
      </c>
      <c r="D73" s="15">
        <f aca="true" t="shared" si="29" ref="D73:M73">SUM(D74:D75)</f>
        <v>150</v>
      </c>
      <c r="E73" s="15">
        <f t="shared" si="29"/>
        <v>0</v>
      </c>
      <c r="F73" s="15">
        <f t="shared" si="29"/>
        <v>0</v>
      </c>
      <c r="G73" s="15">
        <f t="shared" si="29"/>
        <v>0</v>
      </c>
      <c r="H73" s="15">
        <f t="shared" si="29"/>
        <v>0</v>
      </c>
      <c r="I73" s="15">
        <f t="shared" si="29"/>
        <v>0</v>
      </c>
      <c r="J73" s="15">
        <f t="shared" si="29"/>
        <v>0</v>
      </c>
      <c r="K73" s="15">
        <f>SUM(K74:K75)</f>
        <v>0</v>
      </c>
      <c r="L73" s="15">
        <f>SUM(L74:L75)</f>
        <v>0</v>
      </c>
      <c r="M73" s="33">
        <f t="shared" si="29"/>
        <v>0</v>
      </c>
      <c r="N73" s="15">
        <f>SUM(N74:N75)</f>
        <v>0</v>
      </c>
      <c r="O73" s="33">
        <f>SUM(O74:O75)</f>
        <v>0</v>
      </c>
    </row>
    <row r="74" spans="1:15" ht="15.75">
      <c r="A74" s="51" t="s">
        <v>19</v>
      </c>
      <c r="B74" s="46">
        <v>310</v>
      </c>
      <c r="C74" s="8" t="s">
        <v>13</v>
      </c>
      <c r="D74" s="18"/>
      <c r="E74" s="18">
        <f>SUM(F74:M74)</f>
        <v>0</v>
      </c>
      <c r="F74" s="18"/>
      <c r="G74" s="18"/>
      <c r="H74" s="18"/>
      <c r="I74" s="18"/>
      <c r="J74" s="18"/>
      <c r="K74" s="18"/>
      <c r="L74" s="18"/>
      <c r="M74" s="36"/>
      <c r="N74" s="18"/>
      <c r="O74" s="36"/>
    </row>
    <row r="75" spans="1:15" ht="31.5">
      <c r="A75" s="51" t="s">
        <v>19</v>
      </c>
      <c r="B75" s="46">
        <v>340</v>
      </c>
      <c r="C75" s="8" t="s">
        <v>14</v>
      </c>
      <c r="D75" s="18">
        <v>150</v>
      </c>
      <c r="E75" s="18">
        <f>SUM(F75:M75)</f>
        <v>0</v>
      </c>
      <c r="F75" s="18"/>
      <c r="G75" s="18"/>
      <c r="H75" s="18"/>
      <c r="I75" s="18"/>
      <c r="J75" s="18"/>
      <c r="K75" s="18"/>
      <c r="L75" s="18"/>
      <c r="M75" s="36"/>
      <c r="N75" s="18"/>
      <c r="O75" s="36"/>
    </row>
    <row r="76" spans="1:16" ht="15.75">
      <c r="A76" s="52"/>
      <c r="B76" s="48"/>
      <c r="C76" s="53" t="s">
        <v>17</v>
      </c>
      <c r="D76" s="17">
        <f aca="true" t="shared" si="30" ref="D76:M76">SUM(D58,D64,D71,D72,D73)</f>
        <v>8084.3</v>
      </c>
      <c r="E76" s="17">
        <f t="shared" si="30"/>
        <v>2509.2999999999997</v>
      </c>
      <c r="F76" s="17">
        <f t="shared" si="30"/>
        <v>798.8000000000001</v>
      </c>
      <c r="G76" s="17">
        <f t="shared" si="30"/>
        <v>0</v>
      </c>
      <c r="H76" s="17">
        <f t="shared" si="30"/>
        <v>0</v>
      </c>
      <c r="I76" s="17">
        <f t="shared" si="30"/>
        <v>1710</v>
      </c>
      <c r="J76" s="17">
        <f t="shared" si="30"/>
        <v>0</v>
      </c>
      <c r="K76" s="17">
        <f>SUM(K58,K64,K71,K72,K73)</f>
        <v>0</v>
      </c>
      <c r="L76" s="17">
        <f>SUM(L58,L64,L71,L72,L73)</f>
        <v>0</v>
      </c>
      <c r="M76" s="35">
        <f t="shared" si="30"/>
        <v>0</v>
      </c>
      <c r="N76" s="17">
        <f>SUM(N58,N64,N71,N72,N73)</f>
        <v>748.3000000000001</v>
      </c>
      <c r="O76" s="35">
        <f>SUM(O58,O64,O71,O72,O73)</f>
        <v>3257.6</v>
      </c>
      <c r="P76" s="68"/>
    </row>
    <row r="77" spans="1:15" ht="31.5">
      <c r="A77" s="50" t="s">
        <v>46</v>
      </c>
      <c r="B77" s="44">
        <v>251</v>
      </c>
      <c r="C77" s="9" t="s">
        <v>33</v>
      </c>
      <c r="D77" s="20">
        <v>798.9</v>
      </c>
      <c r="E77" s="18">
        <f>SUM(F77:M77)</f>
        <v>792.9</v>
      </c>
      <c r="F77" s="20">
        <f>798.9+49.6-58.5+2.9</f>
        <v>792.9</v>
      </c>
      <c r="G77" s="20"/>
      <c r="H77" s="20"/>
      <c r="I77" s="20"/>
      <c r="J77" s="20"/>
      <c r="K77" s="20"/>
      <c r="L77" s="20"/>
      <c r="M77" s="38"/>
      <c r="N77" s="18">
        <f>O77-E77</f>
        <v>-792.9</v>
      </c>
      <c r="O77" s="38">
        <v>0</v>
      </c>
    </row>
    <row r="78" spans="1:16" ht="15.75">
      <c r="A78" s="52"/>
      <c r="B78" s="48"/>
      <c r="C78" s="53" t="s">
        <v>17</v>
      </c>
      <c r="D78" s="17">
        <f aca="true" t="shared" si="31" ref="D78:M78">D77</f>
        <v>798.9</v>
      </c>
      <c r="E78" s="17">
        <f t="shared" si="31"/>
        <v>792.9</v>
      </c>
      <c r="F78" s="17">
        <f t="shared" si="31"/>
        <v>792.9</v>
      </c>
      <c r="G78" s="17">
        <f t="shared" si="31"/>
        <v>0</v>
      </c>
      <c r="H78" s="17">
        <f t="shared" si="31"/>
        <v>0</v>
      </c>
      <c r="I78" s="17">
        <f t="shared" si="31"/>
        <v>0</v>
      </c>
      <c r="J78" s="17">
        <f t="shared" si="31"/>
        <v>0</v>
      </c>
      <c r="K78" s="17">
        <f>K77</f>
        <v>0</v>
      </c>
      <c r="L78" s="17">
        <f>L77</f>
        <v>0</v>
      </c>
      <c r="M78" s="35">
        <f t="shared" si="31"/>
        <v>0</v>
      </c>
      <c r="N78" s="17">
        <f>N77</f>
        <v>-792.9</v>
      </c>
      <c r="O78" s="35">
        <f>O77</f>
        <v>0</v>
      </c>
      <c r="P78" s="68"/>
    </row>
    <row r="79" spans="1:15" ht="31.5">
      <c r="A79" s="54" t="s">
        <v>51</v>
      </c>
      <c r="B79" s="55">
        <v>290</v>
      </c>
      <c r="C79" s="10" t="s">
        <v>52</v>
      </c>
      <c r="D79" s="21">
        <v>259.4</v>
      </c>
      <c r="E79" s="67">
        <f>SUM(F79:M79)</f>
        <v>259.4</v>
      </c>
      <c r="F79" s="21">
        <v>259.4</v>
      </c>
      <c r="G79" s="21"/>
      <c r="H79" s="21"/>
      <c r="I79" s="21"/>
      <c r="J79" s="21"/>
      <c r="K79" s="21"/>
      <c r="L79" s="21"/>
      <c r="M79" s="39"/>
      <c r="N79" s="67">
        <f aca="true" t="shared" si="32" ref="N79:N85">O79-E79</f>
        <v>0</v>
      </c>
      <c r="O79" s="39">
        <v>259.4</v>
      </c>
    </row>
    <row r="80" spans="1:15" ht="15.75">
      <c r="A80" s="54" t="s">
        <v>21</v>
      </c>
      <c r="B80" s="55">
        <v>290</v>
      </c>
      <c r="C80" s="10" t="s">
        <v>22</v>
      </c>
      <c r="D80" s="21">
        <v>17</v>
      </c>
      <c r="E80" s="21">
        <f>SUM(F80:M80)</f>
        <v>17</v>
      </c>
      <c r="F80" s="21">
        <v>17</v>
      </c>
      <c r="G80" s="21"/>
      <c r="H80" s="21"/>
      <c r="I80" s="21"/>
      <c r="J80" s="21"/>
      <c r="K80" s="21"/>
      <c r="L80" s="21"/>
      <c r="M80" s="39"/>
      <c r="N80" s="67">
        <f t="shared" si="32"/>
        <v>0</v>
      </c>
      <c r="O80" s="39">
        <v>17</v>
      </c>
    </row>
    <row r="81" spans="1:15" ht="15.75" hidden="1">
      <c r="A81" s="54" t="s">
        <v>60</v>
      </c>
      <c r="B81" s="55">
        <v>226</v>
      </c>
      <c r="C81" s="10" t="s">
        <v>23</v>
      </c>
      <c r="D81" s="21"/>
      <c r="E81" s="21">
        <f>SUM(F81:M81)</f>
        <v>0</v>
      </c>
      <c r="F81" s="21"/>
      <c r="G81" s="21"/>
      <c r="H81" s="21"/>
      <c r="I81" s="21"/>
      <c r="J81" s="21"/>
      <c r="K81" s="21"/>
      <c r="L81" s="21"/>
      <c r="M81" s="39"/>
      <c r="N81" s="67">
        <f t="shared" si="32"/>
        <v>0</v>
      </c>
      <c r="O81" s="39"/>
    </row>
    <row r="82" spans="1:15" ht="15.75" hidden="1">
      <c r="A82" s="54" t="s">
        <v>60</v>
      </c>
      <c r="B82" s="55">
        <v>290</v>
      </c>
      <c r="C82" s="10" t="s">
        <v>23</v>
      </c>
      <c r="D82" s="21"/>
      <c r="E82" s="21">
        <f>SUM(F82:M82)</f>
        <v>0</v>
      </c>
      <c r="F82" s="21"/>
      <c r="G82" s="21"/>
      <c r="H82" s="21"/>
      <c r="I82" s="21"/>
      <c r="J82" s="21"/>
      <c r="K82" s="21"/>
      <c r="L82" s="21"/>
      <c r="M82" s="39"/>
      <c r="N82" s="67">
        <f t="shared" si="32"/>
        <v>0</v>
      </c>
      <c r="O82" s="39"/>
    </row>
    <row r="83" spans="1:15" ht="15.75" hidden="1">
      <c r="A83" s="54" t="s">
        <v>60</v>
      </c>
      <c r="B83" s="55">
        <v>310</v>
      </c>
      <c r="C83" s="10" t="s">
        <v>23</v>
      </c>
      <c r="D83" s="21"/>
      <c r="E83" s="21"/>
      <c r="F83" s="21"/>
      <c r="G83" s="21"/>
      <c r="H83" s="21"/>
      <c r="I83" s="21"/>
      <c r="J83" s="21"/>
      <c r="K83" s="21"/>
      <c r="L83" s="21"/>
      <c r="M83" s="39"/>
      <c r="N83" s="67">
        <f t="shared" si="32"/>
        <v>0</v>
      </c>
      <c r="O83" s="39"/>
    </row>
    <row r="84" spans="1:15" ht="15.75" hidden="1">
      <c r="A84" s="54" t="s">
        <v>60</v>
      </c>
      <c r="B84" s="55">
        <v>340</v>
      </c>
      <c r="C84" s="10" t="s">
        <v>23</v>
      </c>
      <c r="D84" s="21"/>
      <c r="E84" s="21"/>
      <c r="F84" s="21"/>
      <c r="G84" s="21"/>
      <c r="H84" s="21"/>
      <c r="I84" s="21"/>
      <c r="J84" s="21"/>
      <c r="K84" s="21"/>
      <c r="L84" s="21"/>
      <c r="M84" s="39"/>
      <c r="N84" s="67">
        <f t="shared" si="32"/>
        <v>0</v>
      </c>
      <c r="O84" s="39"/>
    </row>
    <row r="85" spans="1:15" ht="15.75">
      <c r="A85" s="54" t="s">
        <v>60</v>
      </c>
      <c r="B85" s="55">
        <v>340</v>
      </c>
      <c r="C85" s="10" t="s">
        <v>23</v>
      </c>
      <c r="D85" s="21">
        <v>0.7</v>
      </c>
      <c r="E85" s="21">
        <f>SUM(F85:M85)</f>
        <v>0.7</v>
      </c>
      <c r="F85" s="21"/>
      <c r="G85" s="21"/>
      <c r="H85" s="21"/>
      <c r="I85" s="21"/>
      <c r="J85" s="21">
        <v>0.7</v>
      </c>
      <c r="K85" s="21"/>
      <c r="L85" s="21"/>
      <c r="M85" s="39"/>
      <c r="N85" s="67">
        <f t="shared" si="32"/>
        <v>0</v>
      </c>
      <c r="O85" s="39">
        <v>0.7</v>
      </c>
    </row>
    <row r="86" spans="1:16" ht="15.75">
      <c r="A86" s="80" t="s">
        <v>24</v>
      </c>
      <c r="B86" s="81"/>
      <c r="C86" s="81"/>
      <c r="D86" s="17">
        <f>SUM(D82,D80,D79,D78,D76,D57,D41,D81,D84,D83)+D85</f>
        <v>10796.300000000001</v>
      </c>
      <c r="E86" s="17">
        <f>SUM(E82,E80,E79,E78,E76,E57,E41,E81,E84,E83)+E85</f>
        <v>4405.399999999999</v>
      </c>
      <c r="F86" s="17">
        <f aca="true" t="shared" si="33" ref="F86:M86">SUM(F82,F80,F79,F78,F76,F57,F41,F81,F84,F83)</f>
        <v>2368.7</v>
      </c>
      <c r="G86" s="17">
        <f t="shared" si="33"/>
        <v>0</v>
      </c>
      <c r="H86" s="17">
        <f t="shared" si="33"/>
        <v>0</v>
      </c>
      <c r="I86" s="17">
        <f t="shared" si="33"/>
        <v>2035.5</v>
      </c>
      <c r="J86" s="17">
        <f>SUM(J82,J80,J79,J78,J76,J57,J41,J81,J84,J83)+J85</f>
        <v>0.7</v>
      </c>
      <c r="K86" s="17">
        <f>SUM(K82,K80,K79,K78,K76,K57,K41,K81,K84,K83)</f>
        <v>0</v>
      </c>
      <c r="L86" s="17">
        <f>SUM(L82,L80,L79,L78,L76,L57,L41,L81,L84,L83)</f>
        <v>0</v>
      </c>
      <c r="M86" s="35">
        <f t="shared" si="33"/>
        <v>0</v>
      </c>
      <c r="N86" s="17">
        <f>SUM(N82,N80,N79,N78,N76,N57,N41,N81,N84,N83)</f>
        <v>-51.899999999999906</v>
      </c>
      <c r="O86" s="35">
        <f>SUM(O82,O80,O79,O78,O76,O57,O41,O81,O84,O83)+O85</f>
        <v>4353.5</v>
      </c>
      <c r="P86" s="68"/>
    </row>
    <row r="87" spans="1:15" ht="15.75">
      <c r="A87" s="74" t="s">
        <v>67</v>
      </c>
      <c r="B87" s="75"/>
      <c r="C87" s="76"/>
      <c r="D87" s="22"/>
      <c r="E87" s="22"/>
      <c r="F87" s="22"/>
      <c r="G87" s="22"/>
      <c r="H87" s="22"/>
      <c r="I87" s="22"/>
      <c r="J87" s="22"/>
      <c r="K87" s="22"/>
      <c r="L87" s="22"/>
      <c r="M87" s="40"/>
      <c r="N87" s="22"/>
      <c r="O87" s="40"/>
    </row>
    <row r="88" spans="1:15" ht="31.5">
      <c r="A88" s="50" t="s">
        <v>68</v>
      </c>
      <c r="B88" s="44">
        <v>210</v>
      </c>
      <c r="C88" s="9" t="s">
        <v>26</v>
      </c>
      <c r="D88" s="15">
        <f aca="true" t="shared" si="34" ref="D88:M88">SUM(D89:D91)</f>
        <v>86.6</v>
      </c>
      <c r="E88" s="15">
        <f t="shared" si="34"/>
        <v>86.6</v>
      </c>
      <c r="F88" s="15">
        <f t="shared" si="34"/>
        <v>0</v>
      </c>
      <c r="G88" s="15">
        <f t="shared" si="34"/>
        <v>0</v>
      </c>
      <c r="H88" s="15">
        <f t="shared" si="34"/>
        <v>0</v>
      </c>
      <c r="I88" s="15">
        <f t="shared" si="34"/>
        <v>0</v>
      </c>
      <c r="J88" s="15">
        <f t="shared" si="34"/>
        <v>0</v>
      </c>
      <c r="K88" s="15">
        <f>SUM(K89:K91)</f>
        <v>0</v>
      </c>
      <c r="L88" s="15">
        <f>SUM(L89:L91)</f>
        <v>86.6</v>
      </c>
      <c r="M88" s="33">
        <f t="shared" si="34"/>
        <v>0</v>
      </c>
      <c r="N88" s="15">
        <f>SUM(N89:N91)</f>
        <v>0</v>
      </c>
      <c r="O88" s="33">
        <f>SUM(O89:O91)</f>
        <v>86.6</v>
      </c>
    </row>
    <row r="89" spans="1:15" ht="15.75">
      <c r="A89" s="51" t="s">
        <v>20</v>
      </c>
      <c r="B89" s="46">
        <v>211</v>
      </c>
      <c r="C89" s="8" t="s">
        <v>1</v>
      </c>
      <c r="D89" s="23">
        <v>60.4</v>
      </c>
      <c r="E89" s="18">
        <f>SUM(F89:M89)</f>
        <v>60.4</v>
      </c>
      <c r="F89" s="23"/>
      <c r="G89" s="23"/>
      <c r="H89" s="23"/>
      <c r="I89" s="23"/>
      <c r="J89" s="23"/>
      <c r="K89" s="23"/>
      <c r="L89" s="23">
        <v>60.4</v>
      </c>
      <c r="M89" s="41"/>
      <c r="N89" s="18">
        <f>O89-E89</f>
        <v>0</v>
      </c>
      <c r="O89" s="41">
        <v>60.4</v>
      </c>
    </row>
    <row r="90" spans="1:15" ht="15.75" hidden="1">
      <c r="A90" s="51" t="s">
        <v>20</v>
      </c>
      <c r="B90" s="46">
        <v>212</v>
      </c>
      <c r="C90" s="8" t="s">
        <v>2</v>
      </c>
      <c r="D90" s="23"/>
      <c r="E90" s="18">
        <f>SUM(F90:M90)</f>
        <v>0</v>
      </c>
      <c r="F90" s="23"/>
      <c r="G90" s="23"/>
      <c r="H90" s="23"/>
      <c r="I90" s="23"/>
      <c r="J90" s="23"/>
      <c r="K90" s="23"/>
      <c r="L90" s="23"/>
      <c r="M90" s="41"/>
      <c r="N90" s="18">
        <f>O90-E90</f>
        <v>0</v>
      </c>
      <c r="O90" s="41"/>
    </row>
    <row r="91" spans="1:15" ht="15.75">
      <c r="A91" s="51" t="s">
        <v>20</v>
      </c>
      <c r="B91" s="46">
        <v>213</v>
      </c>
      <c r="C91" s="8" t="s">
        <v>3</v>
      </c>
      <c r="D91" s="23">
        <v>26.2</v>
      </c>
      <c r="E91" s="18">
        <f>SUM(F91:M91)</f>
        <v>26.2</v>
      </c>
      <c r="F91" s="23"/>
      <c r="G91" s="23"/>
      <c r="H91" s="23"/>
      <c r="I91" s="23"/>
      <c r="J91" s="23"/>
      <c r="K91" s="23"/>
      <c r="L91" s="23">
        <v>26.2</v>
      </c>
      <c r="M91" s="41"/>
      <c r="N91" s="18">
        <f>O91-E91</f>
        <v>0</v>
      </c>
      <c r="O91" s="41">
        <v>26.2</v>
      </c>
    </row>
    <row r="92" spans="1:15" ht="15.75">
      <c r="A92" s="50" t="s">
        <v>68</v>
      </c>
      <c r="B92" s="44">
        <v>220</v>
      </c>
      <c r="C92" s="9" t="s">
        <v>4</v>
      </c>
      <c r="D92" s="15">
        <f aca="true" t="shared" si="35" ref="D92:M92">SUM(D93:D98)</f>
        <v>6.5</v>
      </c>
      <c r="E92" s="15">
        <f t="shared" si="35"/>
        <v>6.5</v>
      </c>
      <c r="F92" s="15">
        <f t="shared" si="35"/>
        <v>0</v>
      </c>
      <c r="G92" s="15">
        <f t="shared" si="35"/>
        <v>0</v>
      </c>
      <c r="H92" s="15">
        <f t="shared" si="35"/>
        <v>0</v>
      </c>
      <c r="I92" s="15">
        <f t="shared" si="35"/>
        <v>0</v>
      </c>
      <c r="J92" s="15">
        <f t="shared" si="35"/>
        <v>0</v>
      </c>
      <c r="K92" s="15">
        <f>SUM(K93:K98)</f>
        <v>0</v>
      </c>
      <c r="L92" s="15">
        <f>SUM(L93:L98)</f>
        <v>6.5</v>
      </c>
      <c r="M92" s="33">
        <f t="shared" si="35"/>
        <v>0</v>
      </c>
      <c r="N92" s="15">
        <f>SUM(N93:N98)</f>
        <v>0</v>
      </c>
      <c r="O92" s="33">
        <f>SUM(O93:O98)</f>
        <v>6.5</v>
      </c>
    </row>
    <row r="93" spans="1:15" ht="15.75">
      <c r="A93" s="51" t="s">
        <v>20</v>
      </c>
      <c r="B93" s="46">
        <v>221</v>
      </c>
      <c r="C93" s="8" t="s">
        <v>5</v>
      </c>
      <c r="D93" s="23">
        <v>3.5</v>
      </c>
      <c r="E93" s="18">
        <f>SUM(F93:M93)</f>
        <v>3.5</v>
      </c>
      <c r="F93" s="23"/>
      <c r="G93" s="23"/>
      <c r="H93" s="23"/>
      <c r="I93" s="23"/>
      <c r="J93" s="23"/>
      <c r="K93" s="23"/>
      <c r="L93" s="23">
        <v>3.5</v>
      </c>
      <c r="M93" s="41"/>
      <c r="N93" s="18">
        <f>O93-E93</f>
        <v>0</v>
      </c>
      <c r="O93" s="41">
        <v>3.5</v>
      </c>
    </row>
    <row r="94" spans="1:15" ht="15.75">
      <c r="A94" s="51" t="s">
        <v>20</v>
      </c>
      <c r="B94" s="46">
        <v>222</v>
      </c>
      <c r="C94" s="8" t="s">
        <v>6</v>
      </c>
      <c r="D94" s="23">
        <v>3</v>
      </c>
      <c r="E94" s="18">
        <f>SUM(F94:M94)</f>
        <v>3</v>
      </c>
      <c r="F94" s="23"/>
      <c r="G94" s="23"/>
      <c r="H94" s="23"/>
      <c r="I94" s="23"/>
      <c r="J94" s="23"/>
      <c r="K94" s="23"/>
      <c r="L94" s="23">
        <v>3</v>
      </c>
      <c r="M94" s="41"/>
      <c r="N94" s="18">
        <f>O94-E94</f>
        <v>0</v>
      </c>
      <c r="O94" s="41">
        <v>3</v>
      </c>
    </row>
    <row r="95" spans="1:15" ht="15.75" hidden="1">
      <c r="A95" s="51" t="s">
        <v>20</v>
      </c>
      <c r="B95" s="46">
        <v>223</v>
      </c>
      <c r="C95" s="8" t="s">
        <v>7</v>
      </c>
      <c r="D95" s="23"/>
      <c r="E95" s="18">
        <f>SUM(F95:M95)</f>
        <v>0</v>
      </c>
      <c r="F95" s="23"/>
      <c r="G95" s="23"/>
      <c r="H95" s="23"/>
      <c r="I95" s="23"/>
      <c r="J95" s="23"/>
      <c r="K95" s="23"/>
      <c r="L95" s="23"/>
      <c r="M95" s="41"/>
      <c r="N95" s="23"/>
      <c r="O95" s="41"/>
    </row>
    <row r="96" spans="1:15" ht="15.75" hidden="1">
      <c r="A96" s="51" t="s">
        <v>20</v>
      </c>
      <c r="B96" s="46">
        <v>224</v>
      </c>
      <c r="C96" s="8" t="s">
        <v>8</v>
      </c>
      <c r="D96" s="23"/>
      <c r="E96" s="18">
        <f>SUM(F96:M96)</f>
        <v>0</v>
      </c>
      <c r="F96" s="23"/>
      <c r="G96" s="23"/>
      <c r="H96" s="23"/>
      <c r="I96" s="23"/>
      <c r="J96" s="23"/>
      <c r="K96" s="23"/>
      <c r="L96" s="23"/>
      <c r="M96" s="41"/>
      <c r="N96" s="23"/>
      <c r="O96" s="41"/>
    </row>
    <row r="97" spans="1:15" ht="15.75" hidden="1">
      <c r="A97" s="51" t="s">
        <v>20</v>
      </c>
      <c r="B97" s="46">
        <v>225</v>
      </c>
      <c r="C97" s="8" t="s">
        <v>9</v>
      </c>
      <c r="D97" s="23"/>
      <c r="E97" s="23"/>
      <c r="F97" s="23"/>
      <c r="G97" s="23"/>
      <c r="H97" s="23"/>
      <c r="I97" s="23"/>
      <c r="J97" s="23"/>
      <c r="K97" s="23"/>
      <c r="L97" s="23"/>
      <c r="M97" s="41"/>
      <c r="N97" s="23"/>
      <c r="O97" s="41"/>
    </row>
    <row r="98" spans="1:15" ht="15.75" hidden="1">
      <c r="A98" s="51" t="s">
        <v>20</v>
      </c>
      <c r="B98" s="46">
        <v>226</v>
      </c>
      <c r="C98" s="8" t="s">
        <v>10</v>
      </c>
      <c r="D98" s="23"/>
      <c r="E98" s="23"/>
      <c r="F98" s="23"/>
      <c r="G98" s="23"/>
      <c r="H98" s="23"/>
      <c r="I98" s="23"/>
      <c r="J98" s="23"/>
      <c r="K98" s="23"/>
      <c r="L98" s="23"/>
      <c r="M98" s="41"/>
      <c r="N98" s="23"/>
      <c r="O98" s="41"/>
    </row>
    <row r="99" spans="1:15" ht="15.75" hidden="1">
      <c r="A99" s="50" t="s">
        <v>68</v>
      </c>
      <c r="B99" s="44">
        <v>290</v>
      </c>
      <c r="C99" s="9" t="s">
        <v>11</v>
      </c>
      <c r="D99" s="23"/>
      <c r="E99" s="23"/>
      <c r="F99" s="23"/>
      <c r="G99" s="23"/>
      <c r="H99" s="23"/>
      <c r="I99" s="23"/>
      <c r="J99" s="23"/>
      <c r="K99" s="23"/>
      <c r="L99" s="23"/>
      <c r="M99" s="41"/>
      <c r="N99" s="23"/>
      <c r="O99" s="41"/>
    </row>
    <row r="100" spans="1:15" ht="15.75">
      <c r="A100" s="50" t="s">
        <v>68</v>
      </c>
      <c r="B100" s="44">
        <v>300</v>
      </c>
      <c r="C100" s="9" t="s">
        <v>12</v>
      </c>
      <c r="D100" s="15">
        <f aca="true" t="shared" si="36" ref="D100:M100">SUM(D101:D102)</f>
        <v>0.8</v>
      </c>
      <c r="E100" s="15">
        <f t="shared" si="36"/>
        <v>0.8</v>
      </c>
      <c r="F100" s="15">
        <f t="shared" si="36"/>
        <v>0</v>
      </c>
      <c r="G100" s="15">
        <f t="shared" si="36"/>
        <v>0</v>
      </c>
      <c r="H100" s="15">
        <f t="shared" si="36"/>
        <v>0</v>
      </c>
      <c r="I100" s="15">
        <f t="shared" si="36"/>
        <v>0</v>
      </c>
      <c r="J100" s="15">
        <f t="shared" si="36"/>
        <v>0</v>
      </c>
      <c r="K100" s="15">
        <f>SUM(K101:K102)</f>
        <v>0</v>
      </c>
      <c r="L100" s="15">
        <f>SUM(L101:L102)</f>
        <v>0.8</v>
      </c>
      <c r="M100" s="33">
        <f t="shared" si="36"/>
        <v>0</v>
      </c>
      <c r="N100" s="15">
        <f>SUM(N101:N102)</f>
        <v>0</v>
      </c>
      <c r="O100" s="33">
        <f>SUM(O101:O102)</f>
        <v>0.8</v>
      </c>
    </row>
    <row r="101" spans="1:15" ht="15.75" hidden="1">
      <c r="A101" s="51" t="s">
        <v>20</v>
      </c>
      <c r="B101" s="46">
        <v>310</v>
      </c>
      <c r="C101" s="8" t="s">
        <v>13</v>
      </c>
      <c r="D101" s="23"/>
      <c r="E101" s="23"/>
      <c r="F101" s="23"/>
      <c r="G101" s="23"/>
      <c r="H101" s="23"/>
      <c r="I101" s="23"/>
      <c r="J101" s="23"/>
      <c r="K101" s="23"/>
      <c r="L101" s="23"/>
      <c r="M101" s="41"/>
      <c r="N101" s="23"/>
      <c r="O101" s="41"/>
    </row>
    <row r="102" spans="1:15" ht="31.5">
      <c r="A102" s="51" t="s">
        <v>20</v>
      </c>
      <c r="B102" s="46">
        <v>340</v>
      </c>
      <c r="C102" s="8" t="s">
        <v>14</v>
      </c>
      <c r="D102" s="23">
        <v>0.8</v>
      </c>
      <c r="E102" s="18">
        <f>SUM(F102:M102)</f>
        <v>0.8</v>
      </c>
      <c r="F102" s="23"/>
      <c r="G102" s="23"/>
      <c r="H102" s="23"/>
      <c r="I102" s="23"/>
      <c r="J102" s="23"/>
      <c r="K102" s="23"/>
      <c r="L102" s="23">
        <v>0.8</v>
      </c>
      <c r="M102" s="41"/>
      <c r="N102" s="18">
        <f>O102-E102</f>
        <v>0</v>
      </c>
      <c r="O102" s="41">
        <v>0.8</v>
      </c>
    </row>
    <row r="103" spans="1:16" ht="15.75">
      <c r="A103" s="80" t="s">
        <v>25</v>
      </c>
      <c r="B103" s="81"/>
      <c r="C103" s="81"/>
      <c r="D103" s="17">
        <f aca="true" t="shared" si="37" ref="D103:M103">SUM(D88,D92,D99,D100)</f>
        <v>93.89999999999999</v>
      </c>
      <c r="E103" s="17">
        <f t="shared" si="37"/>
        <v>93.89999999999999</v>
      </c>
      <c r="F103" s="17">
        <f t="shared" si="37"/>
        <v>0</v>
      </c>
      <c r="G103" s="17">
        <f t="shared" si="37"/>
        <v>0</v>
      </c>
      <c r="H103" s="17">
        <f t="shared" si="37"/>
        <v>0</v>
      </c>
      <c r="I103" s="17">
        <f t="shared" si="37"/>
        <v>0</v>
      </c>
      <c r="J103" s="17">
        <f t="shared" si="37"/>
        <v>0</v>
      </c>
      <c r="K103" s="17">
        <f>SUM(K88,K92,K99,K100)</f>
        <v>0</v>
      </c>
      <c r="L103" s="17">
        <f>SUM(L88,L92,L99,L100)</f>
        <v>93.89999999999999</v>
      </c>
      <c r="M103" s="35">
        <f t="shared" si="37"/>
        <v>0</v>
      </c>
      <c r="N103" s="17">
        <f>SUM(N88,N92,N99,N100)</f>
        <v>0</v>
      </c>
      <c r="O103" s="35">
        <f>SUM(O88,O92,O99,O100)</f>
        <v>93.89999999999999</v>
      </c>
      <c r="P103" s="68"/>
    </row>
    <row r="104" spans="1:15" ht="33.75" customHeight="1">
      <c r="A104" s="82" t="s">
        <v>69</v>
      </c>
      <c r="B104" s="83"/>
      <c r="C104" s="83"/>
      <c r="D104" s="22"/>
      <c r="E104" s="22"/>
      <c r="F104" s="22"/>
      <c r="G104" s="22"/>
      <c r="H104" s="22"/>
      <c r="I104" s="22"/>
      <c r="J104" s="22"/>
      <c r="K104" s="22"/>
      <c r="L104" s="22"/>
      <c r="M104" s="40"/>
      <c r="N104" s="22"/>
      <c r="O104" s="40"/>
    </row>
    <row r="105" spans="1:15" ht="16.5" customHeight="1" hidden="1">
      <c r="A105" s="24"/>
      <c r="B105" s="79" t="s">
        <v>70</v>
      </c>
      <c r="C105" s="79"/>
      <c r="D105" s="17">
        <f aca="true" t="shared" si="38" ref="D105:M105">SUM(D106,D109)</f>
        <v>0</v>
      </c>
      <c r="E105" s="17">
        <f t="shared" si="38"/>
        <v>0</v>
      </c>
      <c r="F105" s="17">
        <f t="shared" si="38"/>
        <v>0</v>
      </c>
      <c r="G105" s="17">
        <f t="shared" si="38"/>
        <v>0</v>
      </c>
      <c r="H105" s="17">
        <f t="shared" si="38"/>
        <v>0</v>
      </c>
      <c r="I105" s="17">
        <f t="shared" si="38"/>
        <v>0</v>
      </c>
      <c r="J105" s="17">
        <f t="shared" si="38"/>
        <v>0</v>
      </c>
      <c r="K105" s="17">
        <f>SUM(K106,K109)</f>
        <v>0</v>
      </c>
      <c r="L105" s="17">
        <f>SUM(L106,L109)</f>
        <v>0</v>
      </c>
      <c r="M105" s="35">
        <f t="shared" si="38"/>
        <v>0</v>
      </c>
      <c r="N105" s="17">
        <f>SUM(N106,N109)</f>
        <v>0</v>
      </c>
      <c r="O105" s="35">
        <f>SUM(O106,O109)</f>
        <v>0</v>
      </c>
    </row>
    <row r="106" spans="1:15" ht="15.75" hidden="1">
      <c r="A106" s="50" t="s">
        <v>47</v>
      </c>
      <c r="B106" s="44">
        <v>220</v>
      </c>
      <c r="C106" s="9" t="s">
        <v>4</v>
      </c>
      <c r="D106" s="15">
        <f aca="true" t="shared" si="39" ref="D106:M106">SUM(D107,D108)</f>
        <v>0</v>
      </c>
      <c r="E106" s="15">
        <f t="shared" si="39"/>
        <v>0</v>
      </c>
      <c r="F106" s="15">
        <f t="shared" si="39"/>
        <v>0</v>
      </c>
      <c r="G106" s="15">
        <f t="shared" si="39"/>
        <v>0</v>
      </c>
      <c r="H106" s="15">
        <f t="shared" si="39"/>
        <v>0</v>
      </c>
      <c r="I106" s="15">
        <f t="shared" si="39"/>
        <v>0</v>
      </c>
      <c r="J106" s="15">
        <f t="shared" si="39"/>
        <v>0</v>
      </c>
      <c r="K106" s="15">
        <f>SUM(K107,K108)</f>
        <v>0</v>
      </c>
      <c r="L106" s="15">
        <f>SUM(L107,L108)</f>
        <v>0</v>
      </c>
      <c r="M106" s="33">
        <f t="shared" si="39"/>
        <v>0</v>
      </c>
      <c r="N106" s="15">
        <f>SUM(N107,N108)</f>
        <v>0</v>
      </c>
      <c r="O106" s="33">
        <f>SUM(O107,O108)</f>
        <v>0</v>
      </c>
    </row>
    <row r="107" spans="1:15" ht="15.75" hidden="1">
      <c r="A107" s="51" t="s">
        <v>47</v>
      </c>
      <c r="B107" s="46">
        <v>225</v>
      </c>
      <c r="C107" s="8" t="s">
        <v>9</v>
      </c>
      <c r="D107" s="18"/>
      <c r="E107" s="18"/>
      <c r="F107" s="18"/>
      <c r="G107" s="18"/>
      <c r="H107" s="18"/>
      <c r="I107" s="18"/>
      <c r="J107" s="18"/>
      <c r="K107" s="18"/>
      <c r="L107" s="18"/>
      <c r="M107" s="36"/>
      <c r="N107" s="18"/>
      <c r="O107" s="36"/>
    </row>
    <row r="108" spans="1:15" ht="15.75" hidden="1">
      <c r="A108" s="51" t="s">
        <v>47</v>
      </c>
      <c r="B108" s="46">
        <v>226</v>
      </c>
      <c r="C108" s="8" t="s">
        <v>10</v>
      </c>
      <c r="D108" s="18"/>
      <c r="E108" s="18"/>
      <c r="F108" s="18"/>
      <c r="G108" s="18"/>
      <c r="H108" s="18"/>
      <c r="I108" s="18"/>
      <c r="J108" s="18"/>
      <c r="K108" s="18"/>
      <c r="L108" s="18"/>
      <c r="M108" s="36"/>
      <c r="N108" s="18"/>
      <c r="O108" s="36"/>
    </row>
    <row r="109" spans="1:15" ht="15.75" hidden="1">
      <c r="A109" s="50" t="s">
        <v>47</v>
      </c>
      <c r="B109" s="44">
        <v>300</v>
      </c>
      <c r="C109" s="9" t="s">
        <v>12</v>
      </c>
      <c r="D109" s="15">
        <f aca="true" t="shared" si="40" ref="D109:M109">SUM(D110,D111)</f>
        <v>0</v>
      </c>
      <c r="E109" s="15">
        <f t="shared" si="40"/>
        <v>0</v>
      </c>
      <c r="F109" s="15">
        <f t="shared" si="40"/>
        <v>0</v>
      </c>
      <c r="G109" s="15">
        <f t="shared" si="40"/>
        <v>0</v>
      </c>
      <c r="H109" s="15">
        <f t="shared" si="40"/>
        <v>0</v>
      </c>
      <c r="I109" s="15">
        <f t="shared" si="40"/>
        <v>0</v>
      </c>
      <c r="J109" s="15">
        <f t="shared" si="40"/>
        <v>0</v>
      </c>
      <c r="K109" s="15">
        <f>SUM(K110,K111)</f>
        <v>0</v>
      </c>
      <c r="L109" s="15">
        <f>SUM(L110,L111)</f>
        <v>0</v>
      </c>
      <c r="M109" s="33">
        <f t="shared" si="40"/>
        <v>0</v>
      </c>
      <c r="N109" s="15">
        <f>SUM(N110,N111)</f>
        <v>0</v>
      </c>
      <c r="O109" s="33">
        <f>SUM(O110,O111)</f>
        <v>0</v>
      </c>
    </row>
    <row r="110" spans="1:15" ht="15.75" hidden="1">
      <c r="A110" s="51" t="s">
        <v>47</v>
      </c>
      <c r="B110" s="46">
        <v>310</v>
      </c>
      <c r="C110" s="8" t="s">
        <v>13</v>
      </c>
      <c r="D110" s="18"/>
      <c r="E110" s="18">
        <f>SUM(F110:M110)</f>
        <v>0</v>
      </c>
      <c r="F110" s="18"/>
      <c r="G110" s="18"/>
      <c r="H110" s="18"/>
      <c r="I110" s="18"/>
      <c r="J110" s="18"/>
      <c r="K110" s="18"/>
      <c r="L110" s="18"/>
      <c r="M110" s="36">
        <v>0</v>
      </c>
      <c r="N110" s="18"/>
      <c r="O110" s="36">
        <v>0</v>
      </c>
    </row>
    <row r="111" spans="1:15" ht="31.5" hidden="1">
      <c r="A111" s="51" t="s">
        <v>47</v>
      </c>
      <c r="B111" s="46">
        <v>340</v>
      </c>
      <c r="C111" s="8" t="s">
        <v>14</v>
      </c>
      <c r="D111" s="18"/>
      <c r="E111" s="18"/>
      <c r="F111" s="18"/>
      <c r="G111" s="18"/>
      <c r="H111" s="18"/>
      <c r="I111" s="18"/>
      <c r="J111" s="18"/>
      <c r="K111" s="18"/>
      <c r="L111" s="18"/>
      <c r="M111" s="36"/>
      <c r="N111" s="18"/>
      <c r="O111" s="36"/>
    </row>
    <row r="112" spans="1:15" ht="34.5" customHeight="1">
      <c r="A112" s="24"/>
      <c r="B112" s="79" t="s">
        <v>71</v>
      </c>
      <c r="C112" s="79"/>
      <c r="D112" s="17">
        <f aca="true" t="shared" si="41" ref="D112:M112">SUM(D113,D117,D116)</f>
        <v>39</v>
      </c>
      <c r="E112" s="17">
        <f t="shared" si="41"/>
        <v>0</v>
      </c>
      <c r="F112" s="17">
        <f t="shared" si="41"/>
        <v>0</v>
      </c>
      <c r="G112" s="17">
        <f t="shared" si="41"/>
        <v>0</v>
      </c>
      <c r="H112" s="17">
        <f t="shared" si="41"/>
        <v>0</v>
      </c>
      <c r="I112" s="17">
        <f t="shared" si="41"/>
        <v>0</v>
      </c>
      <c r="J112" s="17">
        <f t="shared" si="41"/>
        <v>0</v>
      </c>
      <c r="K112" s="17">
        <f>SUM(K113,K117,K116)</f>
        <v>0</v>
      </c>
      <c r="L112" s="17">
        <f>SUM(L113,L117,L116)</f>
        <v>0</v>
      </c>
      <c r="M112" s="35">
        <f t="shared" si="41"/>
        <v>0</v>
      </c>
      <c r="N112" s="17">
        <f>SUM(N113,N117,N116)</f>
        <v>0</v>
      </c>
      <c r="O112" s="35">
        <f>SUM(O113,O117,O116)</f>
        <v>0</v>
      </c>
    </row>
    <row r="113" spans="1:15" ht="15.75">
      <c r="A113" s="50" t="s">
        <v>45</v>
      </c>
      <c r="B113" s="44">
        <v>220</v>
      </c>
      <c r="C113" s="9" t="s">
        <v>4</v>
      </c>
      <c r="D113" s="15">
        <f aca="true" t="shared" si="42" ref="D113:M113">SUM(D114,D115)</f>
        <v>39</v>
      </c>
      <c r="E113" s="15">
        <f t="shared" si="42"/>
        <v>0</v>
      </c>
      <c r="F113" s="15">
        <f t="shared" si="42"/>
        <v>0</v>
      </c>
      <c r="G113" s="15">
        <f t="shared" si="42"/>
        <v>0</v>
      </c>
      <c r="H113" s="15">
        <f t="shared" si="42"/>
        <v>0</v>
      </c>
      <c r="I113" s="15">
        <f t="shared" si="42"/>
        <v>0</v>
      </c>
      <c r="J113" s="15">
        <f t="shared" si="42"/>
        <v>0</v>
      </c>
      <c r="K113" s="15">
        <f>SUM(K114,K115)</f>
        <v>0</v>
      </c>
      <c r="L113" s="15">
        <f>SUM(L114,L115)</f>
        <v>0</v>
      </c>
      <c r="M113" s="33">
        <f t="shared" si="42"/>
        <v>0</v>
      </c>
      <c r="N113" s="15">
        <f>SUM(N114,N115)</f>
        <v>0</v>
      </c>
      <c r="O113" s="33">
        <f>SUM(O114,O115)</f>
        <v>0</v>
      </c>
    </row>
    <row r="114" spans="1:15" ht="15.75" hidden="1">
      <c r="A114" s="51" t="s">
        <v>45</v>
      </c>
      <c r="B114" s="46">
        <v>225</v>
      </c>
      <c r="C114" s="8" t="s">
        <v>9</v>
      </c>
      <c r="D114" s="18"/>
      <c r="E114" s="18">
        <f>SUM(F114:M114)</f>
        <v>0</v>
      </c>
      <c r="F114" s="18"/>
      <c r="G114" s="18"/>
      <c r="H114" s="18"/>
      <c r="I114" s="18"/>
      <c r="J114" s="18"/>
      <c r="K114" s="18"/>
      <c r="L114" s="18"/>
      <c r="M114" s="36"/>
      <c r="N114" s="18"/>
      <c r="O114" s="36"/>
    </row>
    <row r="115" spans="1:15" ht="15.75">
      <c r="A115" s="51" t="s">
        <v>45</v>
      </c>
      <c r="B115" s="46">
        <v>226</v>
      </c>
      <c r="C115" s="8" t="s">
        <v>10</v>
      </c>
      <c r="D115" s="18">
        <v>39</v>
      </c>
      <c r="E115" s="18">
        <f>SUM(F115:M115)</f>
        <v>0</v>
      </c>
      <c r="F115" s="18"/>
      <c r="G115" s="18"/>
      <c r="H115" s="18"/>
      <c r="I115" s="18"/>
      <c r="J115" s="18"/>
      <c r="K115" s="18"/>
      <c r="L115" s="18"/>
      <c r="M115" s="36"/>
      <c r="N115" s="18"/>
      <c r="O115" s="36"/>
    </row>
    <row r="116" spans="1:15" ht="15.75" hidden="1">
      <c r="A116" s="51" t="s">
        <v>45</v>
      </c>
      <c r="B116" s="46">
        <v>290</v>
      </c>
      <c r="C116" s="8" t="s">
        <v>11</v>
      </c>
      <c r="D116" s="18"/>
      <c r="E116" s="18">
        <f>SUM(F116:M116)</f>
        <v>0</v>
      </c>
      <c r="F116" s="18"/>
      <c r="G116" s="18"/>
      <c r="H116" s="18"/>
      <c r="I116" s="18"/>
      <c r="J116" s="18"/>
      <c r="K116" s="18"/>
      <c r="L116" s="18"/>
      <c r="M116" s="36"/>
      <c r="N116" s="18"/>
      <c r="O116" s="36"/>
    </row>
    <row r="117" spans="1:15" ht="15.75" hidden="1">
      <c r="A117" s="50" t="s">
        <v>45</v>
      </c>
      <c r="B117" s="44">
        <v>300</v>
      </c>
      <c r="C117" s="9" t="s">
        <v>12</v>
      </c>
      <c r="D117" s="15">
        <f aca="true" t="shared" si="43" ref="D117:M117">SUM(D118,D119)</f>
        <v>0</v>
      </c>
      <c r="E117" s="15">
        <f t="shared" si="43"/>
        <v>0</v>
      </c>
      <c r="F117" s="15">
        <f t="shared" si="43"/>
        <v>0</v>
      </c>
      <c r="G117" s="15">
        <f t="shared" si="43"/>
        <v>0</v>
      </c>
      <c r="H117" s="15">
        <f t="shared" si="43"/>
        <v>0</v>
      </c>
      <c r="I117" s="15">
        <f t="shared" si="43"/>
        <v>0</v>
      </c>
      <c r="J117" s="15">
        <f t="shared" si="43"/>
        <v>0</v>
      </c>
      <c r="K117" s="15">
        <f>SUM(K118,K119)</f>
        <v>0</v>
      </c>
      <c r="L117" s="15">
        <f>SUM(L118,L119)</f>
        <v>0</v>
      </c>
      <c r="M117" s="33">
        <f t="shared" si="43"/>
        <v>0</v>
      </c>
      <c r="N117" s="15">
        <f>SUM(N118,N119)</f>
        <v>0</v>
      </c>
      <c r="O117" s="33">
        <f>SUM(O118,O119)</f>
        <v>0</v>
      </c>
    </row>
    <row r="118" spans="1:15" ht="15.75" hidden="1">
      <c r="A118" s="51" t="s">
        <v>45</v>
      </c>
      <c r="B118" s="46">
        <v>310</v>
      </c>
      <c r="C118" s="8" t="s">
        <v>13</v>
      </c>
      <c r="D118" s="18"/>
      <c r="E118" s="18">
        <f>SUM(F118:M118)</f>
        <v>0</v>
      </c>
      <c r="F118" s="18"/>
      <c r="G118" s="18"/>
      <c r="H118" s="18"/>
      <c r="I118" s="18"/>
      <c r="J118" s="18"/>
      <c r="K118" s="18"/>
      <c r="L118" s="18"/>
      <c r="M118" s="36"/>
      <c r="N118" s="18"/>
      <c r="O118" s="36"/>
    </row>
    <row r="119" spans="1:15" ht="31.5" hidden="1">
      <c r="A119" s="51" t="s">
        <v>45</v>
      </c>
      <c r="B119" s="46">
        <v>340</v>
      </c>
      <c r="C119" s="8" t="s">
        <v>14</v>
      </c>
      <c r="D119" s="18"/>
      <c r="E119" s="18">
        <f>SUM(F119:M119)</f>
        <v>0</v>
      </c>
      <c r="F119" s="18"/>
      <c r="G119" s="18"/>
      <c r="H119" s="18"/>
      <c r="I119" s="18"/>
      <c r="J119" s="18"/>
      <c r="K119" s="18"/>
      <c r="L119" s="18"/>
      <c r="M119" s="36"/>
      <c r="N119" s="18"/>
      <c r="O119" s="36"/>
    </row>
    <row r="120" spans="1:15" ht="15.75">
      <c r="A120" s="80" t="s">
        <v>44</v>
      </c>
      <c r="B120" s="81"/>
      <c r="C120" s="81"/>
      <c r="D120" s="17">
        <f aca="true" t="shared" si="44" ref="D120:M120">SUM(D105,D112)</f>
        <v>39</v>
      </c>
      <c r="E120" s="17">
        <f t="shared" si="44"/>
        <v>0</v>
      </c>
      <c r="F120" s="17">
        <f t="shared" si="44"/>
        <v>0</v>
      </c>
      <c r="G120" s="17">
        <f t="shared" si="44"/>
        <v>0</v>
      </c>
      <c r="H120" s="17">
        <f t="shared" si="44"/>
        <v>0</v>
      </c>
      <c r="I120" s="17">
        <f t="shared" si="44"/>
        <v>0</v>
      </c>
      <c r="J120" s="17">
        <f t="shared" si="44"/>
        <v>0</v>
      </c>
      <c r="K120" s="17">
        <f>SUM(K105,K112)</f>
        <v>0</v>
      </c>
      <c r="L120" s="17">
        <f>SUM(L105,L112)</f>
        <v>0</v>
      </c>
      <c r="M120" s="35">
        <f t="shared" si="44"/>
        <v>0</v>
      </c>
      <c r="N120" s="17">
        <f>SUM(N105,N112)</f>
        <v>0</v>
      </c>
      <c r="O120" s="35">
        <f>SUM(O105,O112)</f>
        <v>0</v>
      </c>
    </row>
    <row r="121" spans="1:15" ht="15.75">
      <c r="A121" s="82" t="s">
        <v>72</v>
      </c>
      <c r="B121" s="83"/>
      <c r="C121" s="83"/>
      <c r="D121" s="22"/>
      <c r="E121" s="22"/>
      <c r="F121" s="22"/>
      <c r="G121" s="22"/>
      <c r="H121" s="22"/>
      <c r="I121" s="22"/>
      <c r="J121" s="22"/>
      <c r="K121" s="22"/>
      <c r="L121" s="22"/>
      <c r="M121" s="40"/>
      <c r="N121" s="22"/>
      <c r="O121" s="40"/>
    </row>
    <row r="122" spans="1:15" ht="15.75">
      <c r="A122" s="24"/>
      <c r="B122" s="79" t="s">
        <v>73</v>
      </c>
      <c r="C122" s="79"/>
      <c r="D122" s="17">
        <f aca="true" t="shared" si="45" ref="D122:M122">SUM(D123,D124,D125)</f>
        <v>42.4</v>
      </c>
      <c r="E122" s="17">
        <f t="shared" si="45"/>
        <v>42.4</v>
      </c>
      <c r="F122" s="17">
        <f t="shared" si="45"/>
        <v>0</v>
      </c>
      <c r="G122" s="17">
        <f t="shared" si="45"/>
        <v>0</v>
      </c>
      <c r="H122" s="17">
        <f t="shared" si="45"/>
        <v>0</v>
      </c>
      <c r="I122" s="17">
        <f t="shared" si="45"/>
        <v>0</v>
      </c>
      <c r="J122" s="17">
        <f t="shared" si="45"/>
        <v>0</v>
      </c>
      <c r="K122" s="17">
        <f>SUM(K123,K124,K125)</f>
        <v>0</v>
      </c>
      <c r="L122" s="17">
        <f>SUM(L123,L124,L125)</f>
        <v>0</v>
      </c>
      <c r="M122" s="35">
        <f t="shared" si="45"/>
        <v>42.4</v>
      </c>
      <c r="N122" s="17">
        <f>SUM(N123,N124,N125)</f>
        <v>0</v>
      </c>
      <c r="O122" s="35">
        <f>SUM(O123,O124,O125)</f>
        <v>42.4</v>
      </c>
    </row>
    <row r="123" spans="1:15" ht="15.75">
      <c r="A123" s="56" t="s">
        <v>61</v>
      </c>
      <c r="B123" s="46">
        <v>211</v>
      </c>
      <c r="C123" s="8" t="s">
        <v>1</v>
      </c>
      <c r="D123" s="23">
        <v>28.2</v>
      </c>
      <c r="E123" s="18">
        <f>SUM(F123:M123)</f>
        <v>28.2</v>
      </c>
      <c r="F123" s="23"/>
      <c r="G123" s="23"/>
      <c r="H123" s="23"/>
      <c r="I123" s="23"/>
      <c r="J123" s="23"/>
      <c r="K123" s="23"/>
      <c r="L123" s="23"/>
      <c r="M123" s="41">
        <v>28.2</v>
      </c>
      <c r="N123" s="23"/>
      <c r="O123" s="41">
        <v>28.2</v>
      </c>
    </row>
    <row r="124" spans="1:15" ht="15.75">
      <c r="A124" s="56" t="s">
        <v>61</v>
      </c>
      <c r="B124" s="46">
        <v>213</v>
      </c>
      <c r="C124" s="8" t="s">
        <v>3</v>
      </c>
      <c r="D124" s="23">
        <v>12.2</v>
      </c>
      <c r="E124" s="18">
        <f>SUM(F124:M124)</f>
        <v>12.2</v>
      </c>
      <c r="F124" s="23"/>
      <c r="G124" s="23"/>
      <c r="H124" s="23"/>
      <c r="I124" s="23"/>
      <c r="J124" s="23"/>
      <c r="K124" s="23"/>
      <c r="L124" s="23"/>
      <c r="M124" s="41">
        <v>12.2</v>
      </c>
      <c r="N124" s="23"/>
      <c r="O124" s="41">
        <v>12.2</v>
      </c>
    </row>
    <row r="125" spans="1:15" ht="31.5">
      <c r="A125" s="56" t="s">
        <v>61</v>
      </c>
      <c r="B125" s="46">
        <v>340</v>
      </c>
      <c r="C125" s="8" t="s">
        <v>14</v>
      </c>
      <c r="D125" s="23">
        <v>2</v>
      </c>
      <c r="E125" s="18">
        <f>SUM(F125:M125)</f>
        <v>2</v>
      </c>
      <c r="F125" s="23"/>
      <c r="G125" s="23"/>
      <c r="H125" s="23"/>
      <c r="I125" s="23"/>
      <c r="J125" s="23"/>
      <c r="K125" s="23"/>
      <c r="L125" s="23"/>
      <c r="M125" s="41">
        <v>2</v>
      </c>
      <c r="N125" s="23"/>
      <c r="O125" s="41">
        <v>2</v>
      </c>
    </row>
    <row r="126" spans="1:15" ht="15.75" hidden="1">
      <c r="A126" s="24"/>
      <c r="B126" s="79" t="s">
        <v>74</v>
      </c>
      <c r="C126" s="79"/>
      <c r="D126" s="17">
        <f aca="true" t="shared" si="46" ref="D126:M126">SUM(D127:D129)</f>
        <v>0</v>
      </c>
      <c r="E126" s="17">
        <f t="shared" si="46"/>
        <v>0</v>
      </c>
      <c r="F126" s="17">
        <f t="shared" si="46"/>
        <v>0</v>
      </c>
      <c r="G126" s="17">
        <f t="shared" si="46"/>
        <v>0</v>
      </c>
      <c r="H126" s="17">
        <f t="shared" si="46"/>
        <v>0</v>
      </c>
      <c r="I126" s="17">
        <f t="shared" si="46"/>
        <v>0</v>
      </c>
      <c r="J126" s="17">
        <f t="shared" si="46"/>
        <v>0</v>
      </c>
      <c r="K126" s="17">
        <f>SUM(K127:K129)</f>
        <v>0</v>
      </c>
      <c r="L126" s="17">
        <f>SUM(L127:L129)</f>
        <v>0</v>
      </c>
      <c r="M126" s="35">
        <f t="shared" si="46"/>
        <v>0</v>
      </c>
      <c r="N126" s="17">
        <f>SUM(N127:N129)</f>
        <v>0</v>
      </c>
      <c r="O126" s="35">
        <f>SUM(O127:O129)</f>
        <v>0</v>
      </c>
    </row>
    <row r="127" spans="1:15" ht="15.75" hidden="1">
      <c r="A127" s="56" t="s">
        <v>75</v>
      </c>
      <c r="B127" s="46">
        <v>224</v>
      </c>
      <c r="C127" s="8" t="s">
        <v>8</v>
      </c>
      <c r="D127" s="23"/>
      <c r="E127" s="18">
        <f>SUM(F127:M127)</f>
        <v>0</v>
      </c>
      <c r="F127" s="23"/>
      <c r="G127" s="23"/>
      <c r="H127" s="23"/>
      <c r="I127" s="23"/>
      <c r="J127" s="23"/>
      <c r="K127" s="23"/>
      <c r="L127" s="23"/>
      <c r="M127" s="41"/>
      <c r="N127" s="23"/>
      <c r="O127" s="41"/>
    </row>
    <row r="128" spans="1:15" ht="15.75" hidden="1">
      <c r="A128" s="56" t="s">
        <v>75</v>
      </c>
      <c r="B128" s="46">
        <v>225</v>
      </c>
      <c r="C128" s="8" t="s">
        <v>9</v>
      </c>
      <c r="D128" s="23"/>
      <c r="E128" s="18">
        <f>SUM(F128:M128)</f>
        <v>0</v>
      </c>
      <c r="F128" s="23"/>
      <c r="G128" s="23"/>
      <c r="H128" s="23"/>
      <c r="I128" s="23"/>
      <c r="J128" s="23"/>
      <c r="K128" s="23"/>
      <c r="L128" s="23"/>
      <c r="M128" s="41"/>
      <c r="N128" s="23"/>
      <c r="O128" s="41"/>
    </row>
    <row r="129" spans="1:15" ht="15.75" hidden="1">
      <c r="A129" s="56" t="s">
        <v>75</v>
      </c>
      <c r="B129" s="46">
        <v>310</v>
      </c>
      <c r="C129" s="8" t="s">
        <v>13</v>
      </c>
      <c r="D129" s="23"/>
      <c r="E129" s="18">
        <f>SUM(F129:M129)</f>
        <v>0</v>
      </c>
      <c r="F129" s="23"/>
      <c r="G129" s="23"/>
      <c r="H129" s="23"/>
      <c r="I129" s="23"/>
      <c r="J129" s="23"/>
      <c r="K129" s="23"/>
      <c r="L129" s="23"/>
      <c r="M129" s="41"/>
      <c r="N129" s="23"/>
      <c r="O129" s="41"/>
    </row>
    <row r="130" spans="1:15" ht="15.75">
      <c r="A130" s="24"/>
      <c r="B130" s="79" t="s">
        <v>76</v>
      </c>
      <c r="C130" s="79"/>
      <c r="D130" s="17">
        <f aca="true" t="shared" si="47" ref="D130:M130">SUM(D131:D141)</f>
        <v>583</v>
      </c>
      <c r="E130" s="17">
        <f t="shared" si="47"/>
        <v>583</v>
      </c>
      <c r="F130" s="17">
        <f t="shared" si="47"/>
        <v>0</v>
      </c>
      <c r="G130" s="17">
        <f t="shared" si="47"/>
        <v>0</v>
      </c>
      <c r="H130" s="17">
        <f t="shared" si="47"/>
        <v>0</v>
      </c>
      <c r="I130" s="17">
        <f t="shared" si="47"/>
        <v>0</v>
      </c>
      <c r="J130" s="17">
        <f t="shared" si="47"/>
        <v>0</v>
      </c>
      <c r="K130" s="17">
        <f>SUM(K131:K141)</f>
        <v>583</v>
      </c>
      <c r="L130" s="17">
        <f>SUM(L131:L141)</f>
        <v>0</v>
      </c>
      <c r="M130" s="35">
        <f t="shared" si="47"/>
        <v>0</v>
      </c>
      <c r="N130" s="17">
        <f>SUM(N131:N141)</f>
        <v>0</v>
      </c>
      <c r="O130" s="35">
        <f>SUM(O131:O141)</f>
        <v>583</v>
      </c>
    </row>
    <row r="131" spans="1:15" ht="31.5" hidden="1">
      <c r="A131" s="56" t="s">
        <v>62</v>
      </c>
      <c r="B131" s="46">
        <v>225</v>
      </c>
      <c r="C131" s="8" t="s">
        <v>77</v>
      </c>
      <c r="D131" s="23"/>
      <c r="E131" s="18">
        <f>SUM(F131:M131)</f>
        <v>0</v>
      </c>
      <c r="F131" s="23"/>
      <c r="G131" s="23"/>
      <c r="H131" s="23"/>
      <c r="I131" s="23"/>
      <c r="J131" s="23"/>
      <c r="K131" s="23"/>
      <c r="L131" s="23"/>
      <c r="M131" s="41"/>
      <c r="N131" s="23"/>
      <c r="O131" s="41"/>
    </row>
    <row r="132" spans="1:15" ht="15.75">
      <c r="A132" s="56" t="s">
        <v>62</v>
      </c>
      <c r="B132" s="46">
        <v>225</v>
      </c>
      <c r="C132" s="8" t="s">
        <v>9</v>
      </c>
      <c r="D132" s="23"/>
      <c r="E132" s="18">
        <f>SUM(F132:M132)</f>
        <v>0</v>
      </c>
      <c r="F132" s="23"/>
      <c r="G132" s="23"/>
      <c r="H132" s="23"/>
      <c r="I132" s="23"/>
      <c r="J132" s="23"/>
      <c r="K132" s="23"/>
      <c r="L132" s="23"/>
      <c r="M132" s="41"/>
      <c r="N132" s="23"/>
      <c r="O132" s="41"/>
    </row>
    <row r="133" spans="1:15" ht="31.5">
      <c r="A133" s="56" t="s">
        <v>62</v>
      </c>
      <c r="B133" s="46">
        <v>225</v>
      </c>
      <c r="C133" s="8" t="s">
        <v>77</v>
      </c>
      <c r="D133" s="23">
        <v>583</v>
      </c>
      <c r="E133" s="18">
        <f>SUM(F133:M133)</f>
        <v>583</v>
      </c>
      <c r="F133" s="23"/>
      <c r="G133" s="23"/>
      <c r="H133" s="23"/>
      <c r="I133" s="23"/>
      <c r="J133" s="23"/>
      <c r="K133" s="23">
        <v>583</v>
      </c>
      <c r="L133" s="23"/>
      <c r="M133" s="41"/>
      <c r="N133" s="23"/>
      <c r="O133" s="41">
        <v>583</v>
      </c>
    </row>
    <row r="134" spans="1:15" ht="15.75" hidden="1">
      <c r="A134" s="56" t="s">
        <v>62</v>
      </c>
      <c r="B134" s="46">
        <v>226</v>
      </c>
      <c r="C134" s="8" t="s">
        <v>10</v>
      </c>
      <c r="D134" s="23"/>
      <c r="E134" s="18">
        <f>SUM(F134:M134)</f>
        <v>0</v>
      </c>
      <c r="F134" s="23"/>
      <c r="G134" s="23"/>
      <c r="H134" s="23"/>
      <c r="I134" s="23"/>
      <c r="J134" s="23"/>
      <c r="K134" s="23"/>
      <c r="L134" s="23"/>
      <c r="M134" s="41"/>
      <c r="N134" s="23"/>
      <c r="O134" s="41"/>
    </row>
    <row r="135" spans="1:15" ht="31.5" hidden="1">
      <c r="A135" s="56" t="s">
        <v>62</v>
      </c>
      <c r="B135" s="46">
        <v>226</v>
      </c>
      <c r="C135" s="8" t="s">
        <v>77</v>
      </c>
      <c r="D135" s="23"/>
      <c r="E135" s="23"/>
      <c r="F135" s="23"/>
      <c r="G135" s="23"/>
      <c r="H135" s="23"/>
      <c r="I135" s="23"/>
      <c r="J135" s="23"/>
      <c r="K135" s="23"/>
      <c r="L135" s="23"/>
      <c r="M135" s="41"/>
      <c r="N135" s="23"/>
      <c r="O135" s="41"/>
    </row>
    <row r="136" spans="1:15" ht="31.5" hidden="1">
      <c r="A136" s="56" t="s">
        <v>62</v>
      </c>
      <c r="B136" s="46">
        <v>290</v>
      </c>
      <c r="C136" s="8" t="s">
        <v>77</v>
      </c>
      <c r="D136" s="23"/>
      <c r="E136" s="23"/>
      <c r="F136" s="23"/>
      <c r="G136" s="23"/>
      <c r="H136" s="23"/>
      <c r="I136" s="23"/>
      <c r="J136" s="23"/>
      <c r="K136" s="23"/>
      <c r="L136" s="23"/>
      <c r="M136" s="41"/>
      <c r="N136" s="23"/>
      <c r="O136" s="41"/>
    </row>
    <row r="137" spans="1:15" ht="31.5" hidden="1">
      <c r="A137" s="56" t="s">
        <v>62</v>
      </c>
      <c r="B137" s="46">
        <v>290</v>
      </c>
      <c r="C137" s="8" t="s">
        <v>79</v>
      </c>
      <c r="D137" s="23"/>
      <c r="E137" s="23"/>
      <c r="F137" s="23"/>
      <c r="G137" s="23"/>
      <c r="H137" s="23"/>
      <c r="I137" s="23"/>
      <c r="J137" s="23"/>
      <c r="K137" s="23"/>
      <c r="L137" s="23"/>
      <c r="M137" s="41"/>
      <c r="N137" s="23"/>
      <c r="O137" s="41"/>
    </row>
    <row r="138" spans="1:15" ht="31.5" hidden="1">
      <c r="A138" s="56" t="s">
        <v>62</v>
      </c>
      <c r="B138" s="46">
        <v>310</v>
      </c>
      <c r="C138" s="8" t="s">
        <v>78</v>
      </c>
      <c r="D138" s="23"/>
      <c r="E138" s="23"/>
      <c r="F138" s="23"/>
      <c r="G138" s="23"/>
      <c r="H138" s="23"/>
      <c r="I138" s="23"/>
      <c r="J138" s="23"/>
      <c r="K138" s="23"/>
      <c r="L138" s="23"/>
      <c r="M138" s="41"/>
      <c r="N138" s="23"/>
      <c r="O138" s="41"/>
    </row>
    <row r="139" spans="1:15" ht="31.5" hidden="1">
      <c r="A139" s="56" t="s">
        <v>62</v>
      </c>
      <c r="B139" s="46">
        <v>310</v>
      </c>
      <c r="C139" s="8" t="s">
        <v>79</v>
      </c>
      <c r="D139" s="23"/>
      <c r="E139" s="23"/>
      <c r="F139" s="23"/>
      <c r="G139" s="23"/>
      <c r="H139" s="23"/>
      <c r="I139" s="23"/>
      <c r="J139" s="23"/>
      <c r="K139" s="23"/>
      <c r="L139" s="23"/>
      <c r="M139" s="41"/>
      <c r="N139" s="23"/>
      <c r="O139" s="41"/>
    </row>
    <row r="140" spans="1:15" ht="31.5" hidden="1">
      <c r="A140" s="56" t="s">
        <v>62</v>
      </c>
      <c r="B140" s="46">
        <v>340</v>
      </c>
      <c r="C140" s="8" t="s">
        <v>77</v>
      </c>
      <c r="D140" s="23"/>
      <c r="E140" s="23"/>
      <c r="F140" s="23"/>
      <c r="G140" s="23"/>
      <c r="H140" s="23"/>
      <c r="I140" s="23"/>
      <c r="J140" s="23"/>
      <c r="K140" s="23"/>
      <c r="L140" s="23"/>
      <c r="M140" s="41"/>
      <c r="N140" s="23"/>
      <c r="O140" s="41"/>
    </row>
    <row r="141" spans="1:15" ht="31.5" hidden="1">
      <c r="A141" s="56" t="s">
        <v>62</v>
      </c>
      <c r="B141" s="46">
        <v>340</v>
      </c>
      <c r="C141" s="8" t="s">
        <v>14</v>
      </c>
      <c r="D141" s="23">
        <v>0</v>
      </c>
      <c r="E141" s="18">
        <f>SUM(F141:M141)</f>
        <v>0</v>
      </c>
      <c r="F141" s="23">
        <v>0</v>
      </c>
      <c r="G141" s="23">
        <v>0</v>
      </c>
      <c r="H141" s="23">
        <v>0</v>
      </c>
      <c r="I141" s="23">
        <v>0</v>
      </c>
      <c r="J141" s="23">
        <v>0</v>
      </c>
      <c r="K141" s="23">
        <v>0</v>
      </c>
      <c r="L141" s="23">
        <v>0</v>
      </c>
      <c r="M141" s="41"/>
      <c r="N141" s="23">
        <v>0</v>
      </c>
      <c r="O141" s="41"/>
    </row>
    <row r="142" spans="1:15" ht="15.75">
      <c r="A142" s="24"/>
      <c r="B142" s="79" t="s">
        <v>80</v>
      </c>
      <c r="C142" s="79"/>
      <c r="D142" s="17">
        <f aca="true" t="shared" si="48" ref="D142:M142">SUM(D143,D144)</f>
        <v>110</v>
      </c>
      <c r="E142" s="17">
        <f t="shared" si="48"/>
        <v>0</v>
      </c>
      <c r="F142" s="17">
        <f t="shared" si="48"/>
        <v>0</v>
      </c>
      <c r="G142" s="17">
        <f t="shared" si="48"/>
        <v>0</v>
      </c>
      <c r="H142" s="17">
        <f t="shared" si="48"/>
        <v>0</v>
      </c>
      <c r="I142" s="17">
        <f t="shared" si="48"/>
        <v>0</v>
      </c>
      <c r="J142" s="17">
        <f t="shared" si="48"/>
        <v>0</v>
      </c>
      <c r="K142" s="17">
        <f>SUM(K143,K144)</f>
        <v>0</v>
      </c>
      <c r="L142" s="17">
        <f>SUM(L143,L144)</f>
        <v>0</v>
      </c>
      <c r="M142" s="35">
        <f t="shared" si="48"/>
        <v>0</v>
      </c>
      <c r="N142" s="17">
        <f>SUM(N143,N144)</f>
        <v>0</v>
      </c>
      <c r="O142" s="35">
        <f>SUM(O143,O144)</f>
        <v>0</v>
      </c>
    </row>
    <row r="143" spans="1:15" ht="15.75">
      <c r="A143" s="56" t="s">
        <v>42</v>
      </c>
      <c r="B143" s="46">
        <v>226</v>
      </c>
      <c r="C143" s="8" t="s">
        <v>81</v>
      </c>
      <c r="D143" s="18">
        <v>110</v>
      </c>
      <c r="E143" s="18">
        <f>SUM(F143:M143)</f>
        <v>0</v>
      </c>
      <c r="F143" s="18"/>
      <c r="G143" s="18"/>
      <c r="H143" s="18"/>
      <c r="I143" s="18"/>
      <c r="J143" s="18"/>
      <c r="K143" s="18"/>
      <c r="L143" s="18"/>
      <c r="M143" s="36"/>
      <c r="N143" s="18"/>
      <c r="O143" s="36"/>
    </row>
    <row r="144" spans="1:15" ht="15.75" hidden="1">
      <c r="A144" s="56" t="s">
        <v>42</v>
      </c>
      <c r="B144" s="46">
        <v>226</v>
      </c>
      <c r="C144" s="8" t="s">
        <v>82</v>
      </c>
      <c r="D144" s="23"/>
      <c r="E144" s="18">
        <f>SUM(F144:M144)</f>
        <v>0</v>
      </c>
      <c r="F144" s="23"/>
      <c r="G144" s="23"/>
      <c r="H144" s="23"/>
      <c r="I144" s="23"/>
      <c r="J144" s="23"/>
      <c r="K144" s="23"/>
      <c r="L144" s="23"/>
      <c r="M144" s="41"/>
      <c r="N144" s="23"/>
      <c r="O144" s="41"/>
    </row>
    <row r="145" spans="1:15" ht="31.5" hidden="1">
      <c r="A145" s="56" t="s">
        <v>42</v>
      </c>
      <c r="B145" s="46">
        <v>251</v>
      </c>
      <c r="C145" s="8" t="s">
        <v>83</v>
      </c>
      <c r="D145" s="23"/>
      <c r="E145" s="18">
        <f>SUM(F145:M145)</f>
        <v>0</v>
      </c>
      <c r="F145" s="23"/>
      <c r="G145" s="23"/>
      <c r="H145" s="23"/>
      <c r="I145" s="23"/>
      <c r="J145" s="23"/>
      <c r="K145" s="23"/>
      <c r="L145" s="23"/>
      <c r="M145" s="41"/>
      <c r="N145" s="23"/>
      <c r="O145" s="41"/>
    </row>
    <row r="146" spans="1:16" ht="15.75">
      <c r="A146" s="80" t="s">
        <v>43</v>
      </c>
      <c r="B146" s="81"/>
      <c r="C146" s="81"/>
      <c r="D146" s="17">
        <f aca="true" t="shared" si="49" ref="D146:M146">SUM(D142,D122,D126,D130)</f>
        <v>735.4</v>
      </c>
      <c r="E146" s="17">
        <f t="shared" si="49"/>
        <v>625.4</v>
      </c>
      <c r="F146" s="17">
        <f t="shared" si="49"/>
        <v>0</v>
      </c>
      <c r="G146" s="17">
        <f t="shared" si="49"/>
        <v>0</v>
      </c>
      <c r="H146" s="17">
        <f t="shared" si="49"/>
        <v>0</v>
      </c>
      <c r="I146" s="17">
        <f t="shared" si="49"/>
        <v>0</v>
      </c>
      <c r="J146" s="17">
        <f t="shared" si="49"/>
        <v>0</v>
      </c>
      <c r="K146" s="17">
        <f>SUM(K142,K122,K126,K130)</f>
        <v>583</v>
      </c>
      <c r="L146" s="17">
        <f>SUM(L142,L122,L126,L130)</f>
        <v>0</v>
      </c>
      <c r="M146" s="35">
        <f t="shared" si="49"/>
        <v>42.4</v>
      </c>
      <c r="N146" s="17">
        <f>SUM(N142,N122,N126,N130)</f>
        <v>0</v>
      </c>
      <c r="O146" s="35">
        <f>SUM(O142,O122,O126,O130)</f>
        <v>625.4</v>
      </c>
      <c r="P146" s="68"/>
    </row>
    <row r="147" spans="1:15" ht="15.75">
      <c r="A147" s="74" t="s">
        <v>84</v>
      </c>
      <c r="B147" s="75"/>
      <c r="C147" s="76"/>
      <c r="D147" s="22"/>
      <c r="E147" s="22"/>
      <c r="F147" s="22"/>
      <c r="G147" s="22"/>
      <c r="H147" s="22"/>
      <c r="I147" s="22"/>
      <c r="J147" s="22"/>
      <c r="K147" s="22"/>
      <c r="L147" s="22"/>
      <c r="M147" s="40"/>
      <c r="N147" s="22"/>
      <c r="O147" s="40"/>
    </row>
    <row r="148" spans="1:15" ht="15.75" hidden="1">
      <c r="A148" s="24"/>
      <c r="B148" s="79" t="s">
        <v>55</v>
      </c>
      <c r="C148" s="79"/>
      <c r="D148" s="17">
        <f aca="true" t="shared" si="50" ref="D148:M148">SUM(D149:D165)</f>
        <v>0</v>
      </c>
      <c r="E148" s="17">
        <f t="shared" si="50"/>
        <v>0</v>
      </c>
      <c r="F148" s="17">
        <f t="shared" si="50"/>
        <v>0</v>
      </c>
      <c r="G148" s="17">
        <f t="shared" si="50"/>
        <v>0</v>
      </c>
      <c r="H148" s="17">
        <f t="shared" si="50"/>
        <v>0</v>
      </c>
      <c r="I148" s="17">
        <f t="shared" si="50"/>
        <v>0</v>
      </c>
      <c r="J148" s="17">
        <f t="shared" si="50"/>
        <v>0</v>
      </c>
      <c r="K148" s="17">
        <f>SUM(K149:K165)</f>
        <v>0</v>
      </c>
      <c r="L148" s="17">
        <f>SUM(L149:L165)</f>
        <v>0</v>
      </c>
      <c r="M148" s="35">
        <f t="shared" si="50"/>
        <v>0</v>
      </c>
      <c r="N148" s="17">
        <f>SUM(N149:N165)</f>
        <v>0</v>
      </c>
      <c r="O148" s="35">
        <f>SUM(O149:O165)</f>
        <v>0</v>
      </c>
    </row>
    <row r="149" spans="1:15" ht="15.75" hidden="1">
      <c r="A149" s="51" t="s">
        <v>54</v>
      </c>
      <c r="B149" s="46">
        <v>225</v>
      </c>
      <c r="C149" s="8" t="s">
        <v>9</v>
      </c>
      <c r="D149" s="23"/>
      <c r="E149" s="23"/>
      <c r="F149" s="23"/>
      <c r="G149" s="23"/>
      <c r="H149" s="23"/>
      <c r="I149" s="23"/>
      <c r="J149" s="23"/>
      <c r="K149" s="23"/>
      <c r="L149" s="23"/>
      <c r="M149" s="41"/>
      <c r="N149" s="23"/>
      <c r="O149" s="41"/>
    </row>
    <row r="150" spans="1:15" ht="15.75" hidden="1">
      <c r="A150" s="51" t="s">
        <v>54</v>
      </c>
      <c r="B150" s="46">
        <v>226</v>
      </c>
      <c r="C150" s="8" t="s">
        <v>10</v>
      </c>
      <c r="D150" s="23"/>
      <c r="E150" s="23"/>
      <c r="F150" s="23"/>
      <c r="G150" s="23"/>
      <c r="H150" s="23"/>
      <c r="I150" s="23"/>
      <c r="J150" s="23"/>
      <c r="K150" s="23"/>
      <c r="L150" s="23"/>
      <c r="M150" s="41"/>
      <c r="N150" s="23"/>
      <c r="O150" s="41"/>
    </row>
    <row r="151" spans="1:15" ht="31.5" hidden="1">
      <c r="A151" s="51" t="s">
        <v>54</v>
      </c>
      <c r="B151" s="46">
        <v>241</v>
      </c>
      <c r="C151" s="8" t="s">
        <v>85</v>
      </c>
      <c r="D151" s="23"/>
      <c r="E151" s="23"/>
      <c r="F151" s="23"/>
      <c r="G151" s="23"/>
      <c r="H151" s="23"/>
      <c r="I151" s="23"/>
      <c r="J151" s="23"/>
      <c r="K151" s="23"/>
      <c r="L151" s="23"/>
      <c r="M151" s="41"/>
      <c r="N151" s="23"/>
      <c r="O151" s="41"/>
    </row>
    <row r="152" spans="1:15" ht="47.25" hidden="1">
      <c r="A152" s="51" t="s">
        <v>54</v>
      </c>
      <c r="B152" s="46">
        <v>242</v>
      </c>
      <c r="C152" s="8" t="s">
        <v>86</v>
      </c>
      <c r="D152" s="23"/>
      <c r="E152" s="18">
        <f aca="true" t="shared" si="51" ref="E152:E157">SUM(F152:M152)</f>
        <v>0</v>
      </c>
      <c r="F152" s="23"/>
      <c r="G152" s="23"/>
      <c r="H152" s="23"/>
      <c r="I152" s="23"/>
      <c r="J152" s="23"/>
      <c r="K152" s="23"/>
      <c r="L152" s="23"/>
      <c r="M152" s="41"/>
      <c r="N152" s="23"/>
      <c r="O152" s="41"/>
    </row>
    <row r="153" spans="1:15" ht="15.75" hidden="1">
      <c r="A153" s="51" t="s">
        <v>54</v>
      </c>
      <c r="B153" s="46">
        <v>290</v>
      </c>
      <c r="C153" s="8" t="s">
        <v>11</v>
      </c>
      <c r="D153" s="23"/>
      <c r="E153" s="18">
        <f t="shared" si="51"/>
        <v>0</v>
      </c>
      <c r="F153" s="23"/>
      <c r="G153" s="23"/>
      <c r="H153" s="23"/>
      <c r="I153" s="23"/>
      <c r="J153" s="23"/>
      <c r="K153" s="23"/>
      <c r="L153" s="23"/>
      <c r="M153" s="41"/>
      <c r="N153" s="23"/>
      <c r="O153" s="41"/>
    </row>
    <row r="154" spans="1:15" ht="15.75" hidden="1">
      <c r="A154" s="51" t="s">
        <v>54</v>
      </c>
      <c r="B154" s="46">
        <v>310</v>
      </c>
      <c r="C154" s="8" t="s">
        <v>13</v>
      </c>
      <c r="D154" s="23"/>
      <c r="E154" s="18">
        <f t="shared" si="51"/>
        <v>0</v>
      </c>
      <c r="F154" s="23"/>
      <c r="G154" s="23"/>
      <c r="H154" s="23"/>
      <c r="I154" s="23"/>
      <c r="J154" s="23"/>
      <c r="K154" s="23"/>
      <c r="L154" s="23"/>
      <c r="M154" s="41"/>
      <c r="N154" s="23"/>
      <c r="O154" s="41"/>
    </row>
    <row r="155" spans="1:15" ht="31.5" hidden="1">
      <c r="A155" s="51" t="s">
        <v>54</v>
      </c>
      <c r="B155" s="46">
        <v>340</v>
      </c>
      <c r="C155" s="8" t="s">
        <v>14</v>
      </c>
      <c r="D155" s="23"/>
      <c r="E155" s="18">
        <f t="shared" si="51"/>
        <v>0</v>
      </c>
      <c r="F155" s="23"/>
      <c r="G155" s="23"/>
      <c r="H155" s="23"/>
      <c r="I155" s="23"/>
      <c r="J155" s="23"/>
      <c r="K155" s="23"/>
      <c r="L155" s="23"/>
      <c r="M155" s="41"/>
      <c r="N155" s="23"/>
      <c r="O155" s="41"/>
    </row>
    <row r="156" spans="1:15" ht="31.5" hidden="1">
      <c r="A156" s="51" t="s">
        <v>54</v>
      </c>
      <c r="B156" s="46">
        <v>225</v>
      </c>
      <c r="C156" s="8" t="s">
        <v>77</v>
      </c>
      <c r="D156" s="23"/>
      <c r="E156" s="18">
        <f t="shared" si="51"/>
        <v>0</v>
      </c>
      <c r="F156" s="23"/>
      <c r="G156" s="23"/>
      <c r="H156" s="23"/>
      <c r="I156" s="23"/>
      <c r="J156" s="23"/>
      <c r="K156" s="23"/>
      <c r="L156" s="23"/>
      <c r="M156" s="41"/>
      <c r="N156" s="23"/>
      <c r="O156" s="41"/>
    </row>
    <row r="157" spans="1:15" ht="31.5" hidden="1">
      <c r="A157" s="51" t="s">
        <v>54</v>
      </c>
      <c r="B157" s="46">
        <v>225</v>
      </c>
      <c r="C157" s="8" t="s">
        <v>79</v>
      </c>
      <c r="D157" s="23"/>
      <c r="E157" s="18">
        <f t="shared" si="51"/>
        <v>0</v>
      </c>
      <c r="F157" s="23"/>
      <c r="G157" s="23"/>
      <c r="H157" s="23"/>
      <c r="I157" s="23"/>
      <c r="J157" s="23"/>
      <c r="K157" s="23"/>
      <c r="L157" s="23"/>
      <c r="M157" s="41"/>
      <c r="N157" s="23"/>
      <c r="O157" s="41"/>
    </row>
    <row r="158" spans="1:15" ht="31.5" hidden="1">
      <c r="A158" s="51" t="s">
        <v>54</v>
      </c>
      <c r="B158" s="46">
        <v>226</v>
      </c>
      <c r="C158" s="8" t="s">
        <v>77</v>
      </c>
      <c r="D158" s="23"/>
      <c r="E158" s="23"/>
      <c r="F158" s="23"/>
      <c r="G158" s="23"/>
      <c r="H158" s="23"/>
      <c r="I158" s="23"/>
      <c r="J158" s="23"/>
      <c r="K158" s="23"/>
      <c r="L158" s="23"/>
      <c r="M158" s="41"/>
      <c r="N158" s="23"/>
      <c r="O158" s="41"/>
    </row>
    <row r="159" spans="1:15" ht="31.5" hidden="1">
      <c r="A159" s="51" t="s">
        <v>54</v>
      </c>
      <c r="B159" s="46">
        <v>226</v>
      </c>
      <c r="C159" s="8" t="s">
        <v>79</v>
      </c>
      <c r="D159" s="23"/>
      <c r="E159" s="23"/>
      <c r="F159" s="23"/>
      <c r="G159" s="23"/>
      <c r="H159" s="23"/>
      <c r="I159" s="23"/>
      <c r="J159" s="23"/>
      <c r="K159" s="23"/>
      <c r="L159" s="23"/>
      <c r="M159" s="41"/>
      <c r="N159" s="23"/>
      <c r="O159" s="41"/>
    </row>
    <row r="160" spans="1:15" ht="31.5" hidden="1">
      <c r="A160" s="51" t="s">
        <v>54</v>
      </c>
      <c r="B160" s="46">
        <v>290</v>
      </c>
      <c r="C160" s="8" t="s">
        <v>77</v>
      </c>
      <c r="D160" s="23"/>
      <c r="E160" s="23"/>
      <c r="F160" s="23"/>
      <c r="G160" s="23"/>
      <c r="H160" s="23"/>
      <c r="I160" s="23"/>
      <c r="J160" s="23"/>
      <c r="K160" s="23"/>
      <c r="L160" s="23"/>
      <c r="M160" s="41"/>
      <c r="N160" s="23"/>
      <c r="O160" s="41"/>
    </row>
    <row r="161" spans="1:15" ht="31.5" hidden="1">
      <c r="A161" s="51" t="s">
        <v>54</v>
      </c>
      <c r="B161" s="46">
        <v>290</v>
      </c>
      <c r="C161" s="8" t="s">
        <v>79</v>
      </c>
      <c r="D161" s="23"/>
      <c r="E161" s="23"/>
      <c r="F161" s="23"/>
      <c r="G161" s="23"/>
      <c r="H161" s="23"/>
      <c r="I161" s="23"/>
      <c r="J161" s="23"/>
      <c r="K161" s="23"/>
      <c r="L161" s="23"/>
      <c r="M161" s="41"/>
      <c r="N161" s="23"/>
      <c r="O161" s="41"/>
    </row>
    <row r="162" spans="1:15" ht="31.5" hidden="1">
      <c r="A162" s="51" t="s">
        <v>54</v>
      </c>
      <c r="B162" s="46">
        <v>310</v>
      </c>
      <c r="C162" s="8" t="s">
        <v>77</v>
      </c>
      <c r="D162" s="23"/>
      <c r="E162" s="23"/>
      <c r="F162" s="23"/>
      <c r="G162" s="23"/>
      <c r="H162" s="23"/>
      <c r="I162" s="23"/>
      <c r="J162" s="23"/>
      <c r="K162" s="23"/>
      <c r="L162" s="23"/>
      <c r="M162" s="41"/>
      <c r="N162" s="23"/>
      <c r="O162" s="41"/>
    </row>
    <row r="163" spans="1:15" ht="31.5" hidden="1">
      <c r="A163" s="51" t="s">
        <v>54</v>
      </c>
      <c r="B163" s="46">
        <v>310</v>
      </c>
      <c r="C163" s="8" t="s">
        <v>79</v>
      </c>
      <c r="D163" s="23"/>
      <c r="E163" s="23"/>
      <c r="F163" s="23"/>
      <c r="G163" s="23"/>
      <c r="H163" s="23"/>
      <c r="I163" s="23"/>
      <c r="J163" s="23"/>
      <c r="K163" s="23"/>
      <c r="L163" s="23"/>
      <c r="M163" s="41"/>
      <c r="N163" s="23"/>
      <c r="O163" s="41"/>
    </row>
    <row r="164" spans="1:15" ht="31.5" hidden="1">
      <c r="A164" s="51" t="s">
        <v>54</v>
      </c>
      <c r="B164" s="46">
        <v>340</v>
      </c>
      <c r="C164" s="8" t="s">
        <v>77</v>
      </c>
      <c r="D164" s="23"/>
      <c r="E164" s="23"/>
      <c r="F164" s="23"/>
      <c r="G164" s="23"/>
      <c r="H164" s="23"/>
      <c r="I164" s="23"/>
      <c r="J164" s="23"/>
      <c r="K164" s="23"/>
      <c r="L164" s="23"/>
      <c r="M164" s="41"/>
      <c r="N164" s="23"/>
      <c r="O164" s="41"/>
    </row>
    <row r="165" spans="1:15" ht="31.5" hidden="1">
      <c r="A165" s="51" t="s">
        <v>54</v>
      </c>
      <c r="B165" s="46">
        <v>340</v>
      </c>
      <c r="C165" s="8" t="s">
        <v>79</v>
      </c>
      <c r="D165" s="23"/>
      <c r="E165" s="23"/>
      <c r="F165" s="23"/>
      <c r="G165" s="23"/>
      <c r="H165" s="23"/>
      <c r="I165" s="23"/>
      <c r="J165" s="23"/>
      <c r="K165" s="23"/>
      <c r="L165" s="23"/>
      <c r="M165" s="41"/>
      <c r="N165" s="23"/>
      <c r="O165" s="41"/>
    </row>
    <row r="166" spans="1:15" ht="15.75">
      <c r="A166" s="57"/>
      <c r="B166" s="79" t="s">
        <v>56</v>
      </c>
      <c r="C166" s="79"/>
      <c r="D166" s="17">
        <f aca="true" t="shared" si="52" ref="D166:J166">SUM(D167:D187)</f>
        <v>0</v>
      </c>
      <c r="E166" s="17">
        <f t="shared" si="52"/>
        <v>0</v>
      </c>
      <c r="F166" s="17">
        <f t="shared" si="52"/>
        <v>0</v>
      </c>
      <c r="G166" s="17">
        <f t="shared" si="52"/>
        <v>0</v>
      </c>
      <c r="H166" s="17">
        <f t="shared" si="52"/>
        <v>0</v>
      </c>
      <c r="I166" s="17">
        <f t="shared" si="52"/>
        <v>0</v>
      </c>
      <c r="J166" s="17">
        <f t="shared" si="52"/>
        <v>0</v>
      </c>
      <c r="K166" s="17">
        <f>SUM(K167:K187)</f>
        <v>0</v>
      </c>
      <c r="L166" s="17">
        <f>SUM(L167:L187)</f>
        <v>0</v>
      </c>
      <c r="M166" s="35">
        <f>SUM(M167:M172)</f>
        <v>0</v>
      </c>
      <c r="N166" s="17">
        <f>SUM(N167:N187)</f>
        <v>0</v>
      </c>
      <c r="O166" s="35">
        <f>SUM(O167:O172)</f>
        <v>0</v>
      </c>
    </row>
    <row r="167" spans="1:15" ht="15.75">
      <c r="A167" s="51" t="s">
        <v>37</v>
      </c>
      <c r="B167" s="46">
        <v>225</v>
      </c>
      <c r="C167" s="8" t="s">
        <v>9</v>
      </c>
      <c r="D167" s="23"/>
      <c r="E167" s="18">
        <f>SUM(F167:M167)</f>
        <v>0</v>
      </c>
      <c r="F167" s="23"/>
      <c r="G167" s="23">
        <v>0</v>
      </c>
      <c r="H167" s="23">
        <v>0</v>
      </c>
      <c r="I167" s="23">
        <v>0</v>
      </c>
      <c r="J167" s="23">
        <v>0</v>
      </c>
      <c r="K167" s="23">
        <v>0</v>
      </c>
      <c r="L167" s="23">
        <v>0</v>
      </c>
      <c r="M167" s="41"/>
      <c r="N167" s="23">
        <v>0</v>
      </c>
      <c r="O167" s="41"/>
    </row>
    <row r="168" spans="1:15" ht="15.75" hidden="1">
      <c r="A168" s="51" t="s">
        <v>37</v>
      </c>
      <c r="B168" s="46">
        <v>226</v>
      </c>
      <c r="C168" s="8" t="s">
        <v>10</v>
      </c>
      <c r="D168" s="23"/>
      <c r="E168" s="23"/>
      <c r="F168" s="23"/>
      <c r="G168" s="23"/>
      <c r="H168" s="23"/>
      <c r="I168" s="23"/>
      <c r="J168" s="23"/>
      <c r="K168" s="23"/>
      <c r="L168" s="23"/>
      <c r="M168" s="41"/>
      <c r="N168" s="23"/>
      <c r="O168" s="41"/>
    </row>
    <row r="169" spans="1:15" ht="15.75" hidden="1">
      <c r="A169" s="51" t="s">
        <v>37</v>
      </c>
      <c r="B169" s="46">
        <v>310</v>
      </c>
      <c r="C169" s="8" t="s">
        <v>13</v>
      </c>
      <c r="D169" s="23"/>
      <c r="E169" s="23"/>
      <c r="F169" s="23"/>
      <c r="G169" s="23"/>
      <c r="H169" s="23"/>
      <c r="I169" s="23"/>
      <c r="J169" s="23"/>
      <c r="K169" s="23"/>
      <c r="L169" s="23"/>
      <c r="M169" s="41"/>
      <c r="N169" s="23"/>
      <c r="O169" s="41"/>
    </row>
    <row r="170" spans="1:15" ht="31.5" hidden="1">
      <c r="A170" s="51" t="s">
        <v>37</v>
      </c>
      <c r="B170" s="46">
        <v>340</v>
      </c>
      <c r="C170" s="8" t="s">
        <v>14</v>
      </c>
      <c r="D170" s="23"/>
      <c r="E170" s="23"/>
      <c r="F170" s="23"/>
      <c r="G170" s="23"/>
      <c r="H170" s="23"/>
      <c r="I170" s="23"/>
      <c r="J170" s="23"/>
      <c r="K170" s="23"/>
      <c r="L170" s="23"/>
      <c r="M170" s="41"/>
      <c r="N170" s="23"/>
      <c r="O170" s="41"/>
    </row>
    <row r="171" spans="1:15" ht="31.5" hidden="1">
      <c r="A171" s="51" t="s">
        <v>37</v>
      </c>
      <c r="B171" s="46">
        <v>225</v>
      </c>
      <c r="C171" s="8" t="s">
        <v>87</v>
      </c>
      <c r="D171" s="23">
        <v>0</v>
      </c>
      <c r="E171" s="18">
        <f>SUM(F171:M171)</f>
        <v>0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  <c r="K171" s="23">
        <v>0</v>
      </c>
      <c r="L171" s="23">
        <v>0</v>
      </c>
      <c r="M171" s="41"/>
      <c r="N171" s="23">
        <v>0</v>
      </c>
      <c r="O171" s="41"/>
    </row>
    <row r="172" spans="1:15" ht="31.5" hidden="1">
      <c r="A172" s="51" t="s">
        <v>37</v>
      </c>
      <c r="B172" s="46">
        <v>225</v>
      </c>
      <c r="C172" s="8" t="s">
        <v>88</v>
      </c>
      <c r="D172" s="23"/>
      <c r="E172" s="18">
        <f>SUM(F172:M172)</f>
        <v>0</v>
      </c>
      <c r="F172" s="23"/>
      <c r="G172" s="23"/>
      <c r="H172" s="23"/>
      <c r="I172" s="23"/>
      <c r="J172" s="23"/>
      <c r="K172" s="23"/>
      <c r="L172" s="23"/>
      <c r="M172" s="41"/>
      <c r="N172" s="23"/>
      <c r="O172" s="41"/>
    </row>
    <row r="173" spans="1:15" ht="31.5" hidden="1">
      <c r="A173" s="51" t="s">
        <v>37</v>
      </c>
      <c r="B173" s="46">
        <v>226</v>
      </c>
      <c r="C173" s="8" t="s">
        <v>87</v>
      </c>
      <c r="D173" s="23"/>
      <c r="E173" s="23"/>
      <c r="F173" s="23"/>
      <c r="G173" s="23"/>
      <c r="H173" s="23"/>
      <c r="I173" s="23"/>
      <c r="J173" s="23"/>
      <c r="K173" s="23"/>
      <c r="L173" s="23"/>
      <c r="M173" s="41"/>
      <c r="N173" s="23"/>
      <c r="O173" s="41"/>
    </row>
    <row r="174" spans="1:15" ht="31.5" hidden="1">
      <c r="A174" s="51" t="s">
        <v>37</v>
      </c>
      <c r="B174" s="46">
        <v>226</v>
      </c>
      <c r="C174" s="8" t="s">
        <v>88</v>
      </c>
      <c r="D174" s="23"/>
      <c r="E174" s="23"/>
      <c r="F174" s="23"/>
      <c r="G174" s="23"/>
      <c r="H174" s="23"/>
      <c r="I174" s="23"/>
      <c r="J174" s="23"/>
      <c r="K174" s="23"/>
      <c r="L174" s="23"/>
      <c r="M174" s="41"/>
      <c r="N174" s="23"/>
      <c r="O174" s="41"/>
    </row>
    <row r="175" spans="1:15" ht="31.5" hidden="1">
      <c r="A175" s="51" t="s">
        <v>37</v>
      </c>
      <c r="B175" s="46">
        <v>310</v>
      </c>
      <c r="C175" s="8" t="s">
        <v>87</v>
      </c>
      <c r="D175" s="23"/>
      <c r="E175" s="23"/>
      <c r="F175" s="23"/>
      <c r="G175" s="23"/>
      <c r="H175" s="23"/>
      <c r="I175" s="23"/>
      <c r="J175" s="23"/>
      <c r="K175" s="23"/>
      <c r="L175" s="23"/>
      <c r="M175" s="41"/>
      <c r="N175" s="23"/>
      <c r="O175" s="41"/>
    </row>
    <row r="176" spans="1:15" ht="31.5" hidden="1">
      <c r="A176" s="51" t="s">
        <v>37</v>
      </c>
      <c r="B176" s="46">
        <v>310</v>
      </c>
      <c r="C176" s="8" t="s">
        <v>88</v>
      </c>
      <c r="D176" s="23"/>
      <c r="E176" s="23"/>
      <c r="F176" s="23"/>
      <c r="G176" s="23"/>
      <c r="H176" s="23"/>
      <c r="I176" s="23"/>
      <c r="J176" s="23"/>
      <c r="K176" s="23"/>
      <c r="L176" s="23"/>
      <c r="M176" s="41"/>
      <c r="N176" s="23"/>
      <c r="O176" s="41"/>
    </row>
    <row r="177" spans="1:15" ht="31.5" hidden="1">
      <c r="A177" s="51" t="s">
        <v>37</v>
      </c>
      <c r="B177" s="46">
        <v>340</v>
      </c>
      <c r="C177" s="8" t="s">
        <v>87</v>
      </c>
      <c r="D177" s="23"/>
      <c r="E177" s="23"/>
      <c r="F177" s="23"/>
      <c r="G177" s="23"/>
      <c r="H177" s="23"/>
      <c r="I177" s="23"/>
      <c r="J177" s="23"/>
      <c r="K177" s="23"/>
      <c r="L177" s="23"/>
      <c r="M177" s="41"/>
      <c r="N177" s="23"/>
      <c r="O177" s="41"/>
    </row>
    <row r="178" spans="1:15" ht="31.5" hidden="1">
      <c r="A178" s="51" t="s">
        <v>37</v>
      </c>
      <c r="B178" s="46">
        <v>340</v>
      </c>
      <c r="C178" s="8" t="s">
        <v>88</v>
      </c>
      <c r="D178" s="23"/>
      <c r="E178" s="23"/>
      <c r="F178" s="23"/>
      <c r="G178" s="23"/>
      <c r="H178" s="23"/>
      <c r="I178" s="23"/>
      <c r="J178" s="23"/>
      <c r="K178" s="23"/>
      <c r="L178" s="23"/>
      <c r="M178" s="41"/>
      <c r="N178" s="23"/>
      <c r="O178" s="41"/>
    </row>
    <row r="179" spans="1:15" ht="15.75" hidden="1">
      <c r="A179" s="51" t="s">
        <v>37</v>
      </c>
      <c r="B179" s="46">
        <v>225</v>
      </c>
      <c r="C179" s="8" t="s">
        <v>89</v>
      </c>
      <c r="D179" s="23"/>
      <c r="E179" s="23"/>
      <c r="F179" s="23"/>
      <c r="G179" s="23"/>
      <c r="H179" s="23"/>
      <c r="I179" s="23"/>
      <c r="J179" s="23"/>
      <c r="K179" s="23"/>
      <c r="L179" s="23"/>
      <c r="M179" s="41"/>
      <c r="N179" s="23"/>
      <c r="O179" s="41"/>
    </row>
    <row r="180" spans="1:15" ht="15.75" hidden="1">
      <c r="A180" s="51" t="s">
        <v>37</v>
      </c>
      <c r="B180" s="46">
        <v>226</v>
      </c>
      <c r="C180" s="8" t="s">
        <v>89</v>
      </c>
      <c r="D180" s="23"/>
      <c r="E180" s="23"/>
      <c r="F180" s="23"/>
      <c r="G180" s="23"/>
      <c r="H180" s="23"/>
      <c r="I180" s="23"/>
      <c r="J180" s="23"/>
      <c r="K180" s="23"/>
      <c r="L180" s="23"/>
      <c r="M180" s="41"/>
      <c r="N180" s="23"/>
      <c r="O180" s="41"/>
    </row>
    <row r="181" spans="1:15" ht="15.75" hidden="1">
      <c r="A181" s="51" t="s">
        <v>37</v>
      </c>
      <c r="B181" s="46">
        <v>310</v>
      </c>
      <c r="C181" s="8" t="s">
        <v>89</v>
      </c>
      <c r="D181" s="23"/>
      <c r="E181" s="23"/>
      <c r="F181" s="23"/>
      <c r="G181" s="23"/>
      <c r="H181" s="23"/>
      <c r="I181" s="23"/>
      <c r="J181" s="23"/>
      <c r="K181" s="23"/>
      <c r="L181" s="23"/>
      <c r="M181" s="41"/>
      <c r="N181" s="23"/>
      <c r="O181" s="41"/>
    </row>
    <row r="182" spans="1:15" ht="15.75" hidden="1">
      <c r="A182" s="51" t="s">
        <v>37</v>
      </c>
      <c r="B182" s="46">
        <v>340</v>
      </c>
      <c r="C182" s="8" t="s">
        <v>89</v>
      </c>
      <c r="D182" s="23"/>
      <c r="E182" s="23"/>
      <c r="F182" s="23"/>
      <c r="G182" s="23"/>
      <c r="H182" s="23"/>
      <c r="I182" s="23"/>
      <c r="J182" s="23"/>
      <c r="K182" s="23"/>
      <c r="L182" s="23"/>
      <c r="M182" s="41"/>
      <c r="N182" s="23"/>
      <c r="O182" s="41"/>
    </row>
    <row r="183" spans="1:15" ht="15.75" hidden="1">
      <c r="A183" s="51" t="s">
        <v>37</v>
      </c>
      <c r="B183" s="46">
        <v>225</v>
      </c>
      <c r="C183" s="8" t="s">
        <v>90</v>
      </c>
      <c r="D183" s="23"/>
      <c r="E183" s="23"/>
      <c r="F183" s="23"/>
      <c r="G183" s="23"/>
      <c r="H183" s="23"/>
      <c r="I183" s="23"/>
      <c r="J183" s="23"/>
      <c r="K183" s="23"/>
      <c r="L183" s="23"/>
      <c r="M183" s="41"/>
      <c r="N183" s="23"/>
      <c r="O183" s="41"/>
    </row>
    <row r="184" spans="1:15" ht="15.75" hidden="1">
      <c r="A184" s="51" t="s">
        <v>37</v>
      </c>
      <c r="B184" s="46">
        <v>226</v>
      </c>
      <c r="C184" s="8" t="s">
        <v>90</v>
      </c>
      <c r="D184" s="23"/>
      <c r="E184" s="23"/>
      <c r="F184" s="23"/>
      <c r="G184" s="23"/>
      <c r="H184" s="23"/>
      <c r="I184" s="23"/>
      <c r="J184" s="23"/>
      <c r="K184" s="23"/>
      <c r="L184" s="23"/>
      <c r="M184" s="41"/>
      <c r="N184" s="23"/>
      <c r="O184" s="41"/>
    </row>
    <row r="185" spans="1:15" ht="15.75" hidden="1">
      <c r="A185" s="51" t="s">
        <v>37</v>
      </c>
      <c r="B185" s="46">
        <v>310</v>
      </c>
      <c r="C185" s="8" t="s">
        <v>90</v>
      </c>
      <c r="D185" s="23"/>
      <c r="E185" s="23"/>
      <c r="F185" s="23"/>
      <c r="G185" s="23"/>
      <c r="H185" s="23"/>
      <c r="I185" s="23"/>
      <c r="J185" s="23"/>
      <c r="K185" s="23"/>
      <c r="L185" s="23"/>
      <c r="M185" s="41"/>
      <c r="N185" s="23"/>
      <c r="O185" s="41"/>
    </row>
    <row r="186" spans="1:15" ht="15.75" hidden="1">
      <c r="A186" s="51" t="s">
        <v>37</v>
      </c>
      <c r="B186" s="46">
        <v>340</v>
      </c>
      <c r="C186" s="8" t="s">
        <v>90</v>
      </c>
      <c r="D186" s="23"/>
      <c r="E186" s="23"/>
      <c r="F186" s="23"/>
      <c r="G186" s="23"/>
      <c r="H186" s="23"/>
      <c r="I186" s="23"/>
      <c r="J186" s="23"/>
      <c r="K186" s="23"/>
      <c r="L186" s="23"/>
      <c r="M186" s="41"/>
      <c r="N186" s="23"/>
      <c r="O186" s="41"/>
    </row>
    <row r="187" spans="1:15" ht="47.25" hidden="1">
      <c r="A187" s="51" t="s">
        <v>37</v>
      </c>
      <c r="B187" s="46">
        <v>242</v>
      </c>
      <c r="C187" s="8" t="s">
        <v>86</v>
      </c>
      <c r="D187" s="23"/>
      <c r="E187" s="23"/>
      <c r="F187" s="23"/>
      <c r="G187" s="23"/>
      <c r="H187" s="23"/>
      <c r="I187" s="23"/>
      <c r="J187" s="23"/>
      <c r="K187" s="23"/>
      <c r="L187" s="23"/>
      <c r="M187" s="41"/>
      <c r="N187" s="23"/>
      <c r="O187" s="41"/>
    </row>
    <row r="188" spans="1:15" ht="15.75">
      <c r="A188" s="57"/>
      <c r="B188" s="77" t="s">
        <v>57</v>
      </c>
      <c r="C188" s="78"/>
      <c r="D188" s="17">
        <f aca="true" t="shared" si="53" ref="D188:M188">SUM(D189:D212)</f>
        <v>490</v>
      </c>
      <c r="E188" s="17">
        <f t="shared" si="53"/>
        <v>50</v>
      </c>
      <c r="F188" s="17">
        <f t="shared" si="53"/>
        <v>50</v>
      </c>
      <c r="G188" s="17">
        <f t="shared" si="53"/>
        <v>0</v>
      </c>
      <c r="H188" s="17">
        <f t="shared" si="53"/>
        <v>0</v>
      </c>
      <c r="I188" s="17">
        <f t="shared" si="53"/>
        <v>0</v>
      </c>
      <c r="J188" s="17">
        <f t="shared" si="53"/>
        <v>0</v>
      </c>
      <c r="K188" s="17">
        <f>SUM(K189:K212)</f>
        <v>0</v>
      </c>
      <c r="L188" s="17">
        <f>SUM(L189:L212)</f>
        <v>0</v>
      </c>
      <c r="M188" s="35">
        <f t="shared" si="53"/>
        <v>0</v>
      </c>
      <c r="N188" s="17">
        <f>SUM(N189:N212)</f>
        <v>0</v>
      </c>
      <c r="O188" s="35">
        <f>SUM(O189:O212)</f>
        <v>50</v>
      </c>
    </row>
    <row r="189" spans="1:15" ht="15.75">
      <c r="A189" s="51" t="s">
        <v>28</v>
      </c>
      <c r="B189" s="46">
        <v>223</v>
      </c>
      <c r="C189" s="8" t="s">
        <v>40</v>
      </c>
      <c r="D189" s="23">
        <v>195</v>
      </c>
      <c r="E189" s="18">
        <f aca="true" t="shared" si="54" ref="E189:E211">SUM(F189:M189)</f>
        <v>50</v>
      </c>
      <c r="F189" s="23">
        <v>50</v>
      </c>
      <c r="G189" s="23"/>
      <c r="H189" s="23"/>
      <c r="I189" s="23"/>
      <c r="J189" s="23"/>
      <c r="K189" s="23"/>
      <c r="L189" s="23"/>
      <c r="M189" s="41"/>
      <c r="N189" s="23"/>
      <c r="O189" s="41">
        <v>50</v>
      </c>
    </row>
    <row r="190" spans="1:15" ht="15.75" hidden="1">
      <c r="A190" s="51" t="s">
        <v>28</v>
      </c>
      <c r="B190" s="46">
        <v>225</v>
      </c>
      <c r="C190" s="8" t="s">
        <v>40</v>
      </c>
      <c r="D190" s="23"/>
      <c r="E190" s="18">
        <f t="shared" si="54"/>
        <v>0</v>
      </c>
      <c r="F190" s="23"/>
      <c r="G190" s="23"/>
      <c r="H190" s="23"/>
      <c r="I190" s="23"/>
      <c r="J190" s="23"/>
      <c r="K190" s="23"/>
      <c r="L190" s="23"/>
      <c r="M190" s="41"/>
      <c r="N190" s="23"/>
      <c r="O190" s="41"/>
    </row>
    <row r="191" spans="1:15" ht="15.75" hidden="1">
      <c r="A191" s="51" t="s">
        <v>28</v>
      </c>
      <c r="B191" s="46">
        <v>226</v>
      </c>
      <c r="C191" s="8" t="s">
        <v>40</v>
      </c>
      <c r="D191" s="23"/>
      <c r="E191" s="18">
        <f t="shared" si="54"/>
        <v>0</v>
      </c>
      <c r="F191" s="23"/>
      <c r="G191" s="23"/>
      <c r="H191" s="23"/>
      <c r="I191" s="23"/>
      <c r="J191" s="23"/>
      <c r="K191" s="23"/>
      <c r="L191" s="23"/>
      <c r="M191" s="41"/>
      <c r="N191" s="23"/>
      <c r="O191" s="41"/>
    </row>
    <row r="192" spans="1:15" ht="15.75" hidden="1">
      <c r="A192" s="51" t="s">
        <v>28</v>
      </c>
      <c r="B192" s="46">
        <v>310</v>
      </c>
      <c r="C192" s="8" t="s">
        <v>40</v>
      </c>
      <c r="D192" s="23"/>
      <c r="E192" s="18">
        <f t="shared" si="54"/>
        <v>0</v>
      </c>
      <c r="F192" s="23"/>
      <c r="G192" s="23"/>
      <c r="H192" s="23"/>
      <c r="I192" s="23"/>
      <c r="J192" s="23"/>
      <c r="K192" s="23"/>
      <c r="L192" s="23"/>
      <c r="M192" s="41"/>
      <c r="N192" s="23"/>
      <c r="O192" s="41"/>
    </row>
    <row r="193" spans="1:15" ht="15.75" hidden="1">
      <c r="A193" s="51" t="s">
        <v>28</v>
      </c>
      <c r="B193" s="46">
        <v>340</v>
      </c>
      <c r="C193" s="8" t="s">
        <v>40</v>
      </c>
      <c r="D193" s="23"/>
      <c r="E193" s="18">
        <f t="shared" si="54"/>
        <v>0</v>
      </c>
      <c r="F193" s="23"/>
      <c r="G193" s="23"/>
      <c r="H193" s="23"/>
      <c r="I193" s="23"/>
      <c r="J193" s="23"/>
      <c r="K193" s="23"/>
      <c r="L193" s="23"/>
      <c r="M193" s="41"/>
      <c r="N193" s="23"/>
      <c r="O193" s="41"/>
    </row>
    <row r="194" spans="1:15" ht="15.75" hidden="1">
      <c r="A194" s="51" t="s">
        <v>28</v>
      </c>
      <c r="B194" s="46">
        <v>225</v>
      </c>
      <c r="C194" s="8" t="s">
        <v>41</v>
      </c>
      <c r="D194" s="23"/>
      <c r="E194" s="18">
        <f t="shared" si="54"/>
        <v>0</v>
      </c>
      <c r="F194" s="23"/>
      <c r="G194" s="23"/>
      <c r="H194" s="23"/>
      <c r="I194" s="23"/>
      <c r="J194" s="23"/>
      <c r="K194" s="23"/>
      <c r="L194" s="23"/>
      <c r="M194" s="41"/>
      <c r="N194" s="23"/>
      <c r="O194" s="41"/>
    </row>
    <row r="195" spans="1:15" ht="15.75" hidden="1">
      <c r="A195" s="51" t="s">
        <v>28</v>
      </c>
      <c r="B195" s="46">
        <v>226</v>
      </c>
      <c r="C195" s="8" t="s">
        <v>41</v>
      </c>
      <c r="D195" s="23"/>
      <c r="E195" s="18">
        <f t="shared" si="54"/>
        <v>0</v>
      </c>
      <c r="F195" s="23"/>
      <c r="G195" s="23"/>
      <c r="H195" s="23"/>
      <c r="I195" s="23"/>
      <c r="J195" s="23"/>
      <c r="K195" s="23"/>
      <c r="L195" s="23"/>
      <c r="M195" s="41"/>
      <c r="N195" s="23"/>
      <c r="O195" s="41"/>
    </row>
    <row r="196" spans="1:15" ht="15.75" hidden="1">
      <c r="A196" s="51" t="s">
        <v>28</v>
      </c>
      <c r="B196" s="46">
        <v>310</v>
      </c>
      <c r="C196" s="8" t="s">
        <v>41</v>
      </c>
      <c r="D196" s="23"/>
      <c r="E196" s="18">
        <f t="shared" si="54"/>
        <v>0</v>
      </c>
      <c r="F196" s="23"/>
      <c r="G196" s="23"/>
      <c r="H196" s="23"/>
      <c r="I196" s="23"/>
      <c r="J196" s="23"/>
      <c r="K196" s="23"/>
      <c r="L196" s="23"/>
      <c r="M196" s="41"/>
      <c r="N196" s="23"/>
      <c r="O196" s="41"/>
    </row>
    <row r="197" spans="1:15" ht="15.75" hidden="1">
      <c r="A197" s="51" t="s">
        <v>28</v>
      </c>
      <c r="B197" s="46">
        <v>340</v>
      </c>
      <c r="C197" s="8" t="s">
        <v>41</v>
      </c>
      <c r="D197" s="23"/>
      <c r="E197" s="18">
        <f t="shared" si="54"/>
        <v>0</v>
      </c>
      <c r="F197" s="23"/>
      <c r="G197" s="23"/>
      <c r="H197" s="23"/>
      <c r="I197" s="23"/>
      <c r="J197" s="23"/>
      <c r="K197" s="23"/>
      <c r="L197" s="23"/>
      <c r="M197" s="41"/>
      <c r="N197" s="23"/>
      <c r="O197" s="41"/>
    </row>
    <row r="198" spans="1:15" ht="15.75" hidden="1">
      <c r="A198" s="51" t="s">
        <v>28</v>
      </c>
      <c r="B198" s="46">
        <v>225</v>
      </c>
      <c r="C198" s="8" t="s">
        <v>58</v>
      </c>
      <c r="D198" s="23"/>
      <c r="E198" s="18">
        <f t="shared" si="54"/>
        <v>0</v>
      </c>
      <c r="F198" s="23"/>
      <c r="G198" s="23"/>
      <c r="H198" s="23"/>
      <c r="I198" s="23"/>
      <c r="J198" s="23"/>
      <c r="K198" s="23"/>
      <c r="L198" s="23"/>
      <c r="M198" s="41"/>
      <c r="N198" s="23"/>
      <c r="O198" s="41"/>
    </row>
    <row r="199" spans="1:15" ht="15.75" hidden="1">
      <c r="A199" s="51" t="s">
        <v>28</v>
      </c>
      <c r="B199" s="46">
        <v>226</v>
      </c>
      <c r="C199" s="8" t="s">
        <v>58</v>
      </c>
      <c r="D199" s="23"/>
      <c r="E199" s="18">
        <f t="shared" si="54"/>
        <v>0</v>
      </c>
      <c r="F199" s="23"/>
      <c r="G199" s="23"/>
      <c r="H199" s="23"/>
      <c r="I199" s="23"/>
      <c r="J199" s="23"/>
      <c r="K199" s="23"/>
      <c r="L199" s="23"/>
      <c r="M199" s="41"/>
      <c r="N199" s="23"/>
      <c r="O199" s="41"/>
    </row>
    <row r="200" spans="1:15" ht="15.75" hidden="1">
      <c r="A200" s="51" t="s">
        <v>28</v>
      </c>
      <c r="B200" s="46">
        <v>310</v>
      </c>
      <c r="C200" s="8" t="s">
        <v>58</v>
      </c>
      <c r="D200" s="23"/>
      <c r="E200" s="18">
        <f t="shared" si="54"/>
        <v>0</v>
      </c>
      <c r="F200" s="23"/>
      <c r="G200" s="23"/>
      <c r="H200" s="23"/>
      <c r="I200" s="23"/>
      <c r="J200" s="23"/>
      <c r="K200" s="23"/>
      <c r="L200" s="23"/>
      <c r="M200" s="41"/>
      <c r="N200" s="23"/>
      <c r="O200" s="41"/>
    </row>
    <row r="201" spans="1:15" ht="15.75" hidden="1">
      <c r="A201" s="51" t="s">
        <v>28</v>
      </c>
      <c r="B201" s="46">
        <v>340</v>
      </c>
      <c r="C201" s="8" t="s">
        <v>58</v>
      </c>
      <c r="D201" s="23"/>
      <c r="E201" s="18">
        <f t="shared" si="54"/>
        <v>0</v>
      </c>
      <c r="F201" s="23"/>
      <c r="G201" s="23"/>
      <c r="H201" s="23"/>
      <c r="I201" s="23"/>
      <c r="J201" s="23"/>
      <c r="K201" s="23"/>
      <c r="L201" s="23"/>
      <c r="M201" s="41"/>
      <c r="N201" s="23"/>
      <c r="O201" s="41"/>
    </row>
    <row r="202" spans="1:15" ht="15.75" hidden="1">
      <c r="A202" s="51" t="s">
        <v>28</v>
      </c>
      <c r="B202" s="46">
        <v>225</v>
      </c>
      <c r="C202" s="8" t="s">
        <v>91</v>
      </c>
      <c r="D202" s="23"/>
      <c r="E202" s="18">
        <f t="shared" si="54"/>
        <v>0</v>
      </c>
      <c r="F202" s="23"/>
      <c r="G202" s="23"/>
      <c r="H202" s="23"/>
      <c r="I202" s="23"/>
      <c r="J202" s="23"/>
      <c r="K202" s="23"/>
      <c r="L202" s="23"/>
      <c r="M202" s="41"/>
      <c r="N202" s="23"/>
      <c r="O202" s="41"/>
    </row>
    <row r="203" spans="1:15" ht="15.75" hidden="1">
      <c r="A203" s="51" t="s">
        <v>28</v>
      </c>
      <c r="B203" s="46">
        <v>226</v>
      </c>
      <c r="C203" s="8" t="s">
        <v>91</v>
      </c>
      <c r="D203" s="23"/>
      <c r="E203" s="18">
        <f t="shared" si="54"/>
        <v>0</v>
      </c>
      <c r="F203" s="23"/>
      <c r="G203" s="23"/>
      <c r="H203" s="23"/>
      <c r="I203" s="23"/>
      <c r="J203" s="23"/>
      <c r="K203" s="23"/>
      <c r="L203" s="23"/>
      <c r="M203" s="41"/>
      <c r="N203" s="23"/>
      <c r="O203" s="41"/>
    </row>
    <row r="204" spans="1:15" ht="15.75" hidden="1">
      <c r="A204" s="51" t="s">
        <v>28</v>
      </c>
      <c r="B204" s="46">
        <v>310</v>
      </c>
      <c r="C204" s="8" t="s">
        <v>91</v>
      </c>
      <c r="D204" s="23"/>
      <c r="E204" s="18">
        <f t="shared" si="54"/>
        <v>0</v>
      </c>
      <c r="F204" s="23"/>
      <c r="G204" s="23"/>
      <c r="H204" s="23"/>
      <c r="I204" s="23"/>
      <c r="J204" s="23"/>
      <c r="K204" s="23"/>
      <c r="L204" s="23"/>
      <c r="M204" s="41"/>
      <c r="N204" s="23"/>
      <c r="O204" s="41"/>
    </row>
    <row r="205" spans="1:15" ht="15.75" hidden="1">
      <c r="A205" s="51" t="s">
        <v>28</v>
      </c>
      <c r="B205" s="46">
        <v>340</v>
      </c>
      <c r="C205" s="8" t="s">
        <v>91</v>
      </c>
      <c r="D205" s="23"/>
      <c r="E205" s="18">
        <f t="shared" si="54"/>
        <v>0</v>
      </c>
      <c r="F205" s="23"/>
      <c r="G205" s="23"/>
      <c r="H205" s="23"/>
      <c r="I205" s="23"/>
      <c r="J205" s="23"/>
      <c r="K205" s="23"/>
      <c r="L205" s="23"/>
      <c r="M205" s="41"/>
      <c r="N205" s="23"/>
      <c r="O205" s="41"/>
    </row>
    <row r="206" spans="1:15" ht="15.75" hidden="1">
      <c r="A206" s="51" t="s">
        <v>28</v>
      </c>
      <c r="B206" s="46">
        <v>222</v>
      </c>
      <c r="C206" s="8" t="s">
        <v>38</v>
      </c>
      <c r="D206" s="23"/>
      <c r="E206" s="18">
        <f t="shared" si="54"/>
        <v>0</v>
      </c>
      <c r="F206" s="23"/>
      <c r="G206" s="23"/>
      <c r="H206" s="23"/>
      <c r="I206" s="23"/>
      <c r="J206" s="23"/>
      <c r="K206" s="23"/>
      <c r="L206" s="23"/>
      <c r="M206" s="41"/>
      <c r="N206" s="23"/>
      <c r="O206" s="41"/>
    </row>
    <row r="207" spans="1:15" ht="15.75">
      <c r="A207" s="51" t="s">
        <v>28</v>
      </c>
      <c r="B207" s="46">
        <v>225</v>
      </c>
      <c r="C207" s="8" t="s">
        <v>38</v>
      </c>
      <c r="D207" s="23">
        <v>45</v>
      </c>
      <c r="E207" s="18">
        <f t="shared" si="54"/>
        <v>0</v>
      </c>
      <c r="F207" s="23"/>
      <c r="G207" s="23"/>
      <c r="H207" s="23"/>
      <c r="I207" s="23"/>
      <c r="J207" s="23"/>
      <c r="K207" s="23"/>
      <c r="L207" s="23"/>
      <c r="M207" s="41"/>
      <c r="N207" s="23"/>
      <c r="O207" s="41"/>
    </row>
    <row r="208" spans="1:15" ht="15.75">
      <c r="A208" s="51" t="s">
        <v>28</v>
      </c>
      <c r="B208" s="46">
        <v>226</v>
      </c>
      <c r="C208" s="8" t="s">
        <v>38</v>
      </c>
      <c r="D208" s="23">
        <v>196</v>
      </c>
      <c r="E208" s="18">
        <f t="shared" si="54"/>
        <v>0</v>
      </c>
      <c r="F208" s="23"/>
      <c r="G208" s="23"/>
      <c r="H208" s="23"/>
      <c r="I208" s="23"/>
      <c r="J208" s="23"/>
      <c r="K208" s="23"/>
      <c r="L208" s="23"/>
      <c r="M208" s="41"/>
      <c r="N208" s="23"/>
      <c r="O208" s="41"/>
    </row>
    <row r="209" spans="1:15" ht="15.75" hidden="1">
      <c r="A209" s="51" t="s">
        <v>28</v>
      </c>
      <c r="B209" s="46">
        <v>226</v>
      </c>
      <c r="C209" s="8" t="s">
        <v>92</v>
      </c>
      <c r="D209" s="23"/>
      <c r="E209" s="18">
        <f t="shared" si="54"/>
        <v>0</v>
      </c>
      <c r="F209" s="23"/>
      <c r="G209" s="23"/>
      <c r="H209" s="23"/>
      <c r="I209" s="23"/>
      <c r="J209" s="23"/>
      <c r="K209" s="23"/>
      <c r="L209" s="23"/>
      <c r="M209" s="41"/>
      <c r="N209" s="23"/>
      <c r="O209" s="41"/>
    </row>
    <row r="210" spans="1:15" ht="15.75">
      <c r="A210" s="51" t="s">
        <v>28</v>
      </c>
      <c r="B210" s="46">
        <v>290</v>
      </c>
      <c r="C210" s="8" t="s">
        <v>38</v>
      </c>
      <c r="D210" s="23">
        <v>54</v>
      </c>
      <c r="E210" s="18">
        <f t="shared" si="54"/>
        <v>0</v>
      </c>
      <c r="F210" s="23"/>
      <c r="G210" s="23"/>
      <c r="H210" s="23"/>
      <c r="I210" s="23"/>
      <c r="J210" s="23"/>
      <c r="K210" s="23"/>
      <c r="L210" s="23"/>
      <c r="M210" s="41"/>
      <c r="N210" s="23"/>
      <c r="O210" s="41"/>
    </row>
    <row r="211" spans="1:15" ht="15.75" hidden="1">
      <c r="A211" s="51" t="s">
        <v>28</v>
      </c>
      <c r="B211" s="46">
        <v>310</v>
      </c>
      <c r="C211" s="8" t="s">
        <v>38</v>
      </c>
      <c r="D211" s="23"/>
      <c r="E211" s="18">
        <f t="shared" si="54"/>
        <v>0</v>
      </c>
      <c r="F211" s="23"/>
      <c r="G211" s="23"/>
      <c r="H211" s="23"/>
      <c r="I211" s="23"/>
      <c r="J211" s="23"/>
      <c r="K211" s="23"/>
      <c r="L211" s="23"/>
      <c r="M211" s="41"/>
      <c r="N211" s="23"/>
      <c r="O211" s="41"/>
    </row>
    <row r="212" spans="1:15" ht="15.75">
      <c r="A212" s="51" t="s">
        <v>28</v>
      </c>
      <c r="B212" s="46">
        <v>340</v>
      </c>
      <c r="C212" s="8" t="s">
        <v>38</v>
      </c>
      <c r="D212" s="23"/>
      <c r="E212" s="18">
        <f>SUM(F212:M212)</f>
        <v>0</v>
      </c>
      <c r="F212" s="23"/>
      <c r="G212" s="23"/>
      <c r="H212" s="23"/>
      <c r="I212" s="23"/>
      <c r="J212" s="23"/>
      <c r="K212" s="23"/>
      <c r="L212" s="23"/>
      <c r="M212" s="41"/>
      <c r="N212" s="23"/>
      <c r="O212" s="41"/>
    </row>
    <row r="213" spans="1:16" ht="15.75">
      <c r="A213" s="80" t="s">
        <v>27</v>
      </c>
      <c r="B213" s="81"/>
      <c r="C213" s="81"/>
      <c r="D213" s="17">
        <f aca="true" t="shared" si="55" ref="D213:M213">D188+D166+D148</f>
        <v>490</v>
      </c>
      <c r="E213" s="17">
        <f t="shared" si="55"/>
        <v>50</v>
      </c>
      <c r="F213" s="17">
        <f t="shared" si="55"/>
        <v>50</v>
      </c>
      <c r="G213" s="17">
        <f t="shared" si="55"/>
        <v>0</v>
      </c>
      <c r="H213" s="17">
        <f t="shared" si="55"/>
        <v>0</v>
      </c>
      <c r="I213" s="17">
        <f t="shared" si="55"/>
        <v>0</v>
      </c>
      <c r="J213" s="17">
        <f t="shared" si="55"/>
        <v>0</v>
      </c>
      <c r="K213" s="17">
        <f>K188+K166+K148</f>
        <v>0</v>
      </c>
      <c r="L213" s="17">
        <f>L188+L166+L148</f>
        <v>0</v>
      </c>
      <c r="M213" s="35">
        <f t="shared" si="55"/>
        <v>0</v>
      </c>
      <c r="N213" s="17">
        <f>N188+N166+N148</f>
        <v>0</v>
      </c>
      <c r="O213" s="35">
        <f>O188+O166+O148</f>
        <v>50</v>
      </c>
      <c r="P213" s="68"/>
    </row>
    <row r="214" spans="1:15" ht="15.75">
      <c r="A214" s="74" t="s">
        <v>93</v>
      </c>
      <c r="B214" s="75"/>
      <c r="C214" s="76"/>
      <c r="D214" s="22"/>
      <c r="E214" s="22"/>
      <c r="F214" s="22"/>
      <c r="G214" s="22"/>
      <c r="H214" s="22"/>
      <c r="I214" s="22"/>
      <c r="J214" s="22"/>
      <c r="K214" s="22"/>
      <c r="L214" s="22"/>
      <c r="M214" s="40"/>
      <c r="N214" s="22"/>
      <c r="O214" s="40"/>
    </row>
    <row r="215" spans="1:15" ht="15.75" hidden="1">
      <c r="A215" s="51" t="s">
        <v>31</v>
      </c>
      <c r="B215" s="46">
        <v>222</v>
      </c>
      <c r="C215" s="8" t="s">
        <v>6</v>
      </c>
      <c r="D215" s="23"/>
      <c r="E215" s="23"/>
      <c r="F215" s="23"/>
      <c r="G215" s="23"/>
      <c r="H215" s="23"/>
      <c r="I215" s="23"/>
      <c r="J215" s="23"/>
      <c r="K215" s="23"/>
      <c r="L215" s="23"/>
      <c r="M215" s="41"/>
      <c r="N215" s="23"/>
      <c r="O215" s="41"/>
    </row>
    <row r="216" spans="1:15" ht="15.75" hidden="1">
      <c r="A216" s="51" t="s">
        <v>31</v>
      </c>
      <c r="B216" s="46">
        <v>226</v>
      </c>
      <c r="C216" s="8" t="s">
        <v>10</v>
      </c>
      <c r="D216" s="23"/>
      <c r="E216" s="18">
        <f>SUM(F216:M216)</f>
        <v>0</v>
      </c>
      <c r="F216" s="23"/>
      <c r="G216" s="23"/>
      <c r="H216" s="23"/>
      <c r="I216" s="23"/>
      <c r="J216" s="23"/>
      <c r="K216" s="23"/>
      <c r="L216" s="23"/>
      <c r="M216" s="41"/>
      <c r="N216" s="23"/>
      <c r="O216" s="41"/>
    </row>
    <row r="217" spans="1:15" ht="15.75">
      <c r="A217" s="51" t="s">
        <v>31</v>
      </c>
      <c r="B217" s="46">
        <v>290</v>
      </c>
      <c r="C217" s="8" t="s">
        <v>11</v>
      </c>
      <c r="D217" s="23">
        <v>10</v>
      </c>
      <c r="E217" s="23"/>
      <c r="F217" s="23"/>
      <c r="G217" s="23"/>
      <c r="H217" s="23"/>
      <c r="I217" s="23"/>
      <c r="J217" s="23"/>
      <c r="K217" s="23"/>
      <c r="L217" s="23"/>
      <c r="M217" s="41"/>
      <c r="N217" s="23"/>
      <c r="O217" s="41"/>
    </row>
    <row r="218" spans="1:15" ht="15.75" hidden="1">
      <c r="A218" s="51" t="s">
        <v>31</v>
      </c>
      <c r="B218" s="46">
        <v>310</v>
      </c>
      <c r="C218" s="8" t="s">
        <v>38</v>
      </c>
      <c r="D218" s="23"/>
      <c r="E218" s="23"/>
      <c r="F218" s="23"/>
      <c r="G218" s="23"/>
      <c r="H218" s="23"/>
      <c r="I218" s="23"/>
      <c r="J218" s="23"/>
      <c r="K218" s="23"/>
      <c r="L218" s="23"/>
      <c r="M218" s="41"/>
      <c r="N218" s="23"/>
      <c r="O218" s="41"/>
    </row>
    <row r="219" spans="1:15" ht="31.5" hidden="1">
      <c r="A219" s="51" t="s">
        <v>31</v>
      </c>
      <c r="B219" s="46">
        <v>340</v>
      </c>
      <c r="C219" s="8" t="s">
        <v>14</v>
      </c>
      <c r="D219" s="23"/>
      <c r="E219" s="23"/>
      <c r="F219" s="23"/>
      <c r="G219" s="23"/>
      <c r="H219" s="23"/>
      <c r="I219" s="23"/>
      <c r="J219" s="23"/>
      <c r="K219" s="23"/>
      <c r="L219" s="23"/>
      <c r="M219" s="41"/>
      <c r="N219" s="23"/>
      <c r="O219" s="41"/>
    </row>
    <row r="220" spans="1:15" ht="15.75">
      <c r="A220" s="80" t="s">
        <v>32</v>
      </c>
      <c r="B220" s="81"/>
      <c r="C220" s="81"/>
      <c r="D220" s="17">
        <f aca="true" t="shared" si="56" ref="D220:M220">SUM(D215:D219)</f>
        <v>10</v>
      </c>
      <c r="E220" s="17">
        <f t="shared" si="56"/>
        <v>0</v>
      </c>
      <c r="F220" s="17">
        <f t="shared" si="56"/>
        <v>0</v>
      </c>
      <c r="G220" s="17">
        <f t="shared" si="56"/>
        <v>0</v>
      </c>
      <c r="H220" s="17">
        <f t="shared" si="56"/>
        <v>0</v>
      </c>
      <c r="I220" s="17">
        <f t="shared" si="56"/>
        <v>0</v>
      </c>
      <c r="J220" s="17">
        <f t="shared" si="56"/>
        <v>0</v>
      </c>
      <c r="K220" s="17">
        <f>SUM(K215:K219)</f>
        <v>0</v>
      </c>
      <c r="L220" s="17">
        <f>SUM(L215:L219)</f>
        <v>0</v>
      </c>
      <c r="M220" s="35">
        <f t="shared" si="56"/>
        <v>0</v>
      </c>
      <c r="N220" s="17">
        <f>SUM(N215:N219)</f>
        <v>0</v>
      </c>
      <c r="O220" s="35">
        <f>SUM(O215:O219)</f>
        <v>0</v>
      </c>
    </row>
    <row r="221" spans="1:15" ht="15.75">
      <c r="A221" s="82" t="s">
        <v>94</v>
      </c>
      <c r="B221" s="83"/>
      <c r="C221" s="83"/>
      <c r="D221" s="22"/>
      <c r="E221" s="22"/>
      <c r="F221" s="22"/>
      <c r="G221" s="22"/>
      <c r="H221" s="22"/>
      <c r="I221" s="22"/>
      <c r="J221" s="22"/>
      <c r="K221" s="22"/>
      <c r="L221" s="22"/>
      <c r="M221" s="40"/>
      <c r="N221" s="22"/>
      <c r="O221" s="40"/>
    </row>
    <row r="222" spans="1:15" ht="31.5">
      <c r="A222" s="50" t="s">
        <v>48</v>
      </c>
      <c r="B222" s="44">
        <v>210</v>
      </c>
      <c r="C222" s="9" t="s">
        <v>26</v>
      </c>
      <c r="D222" s="15">
        <f>D223+D224+D225+D226+D227</f>
        <v>3984</v>
      </c>
      <c r="E222" s="15">
        <f>E223+E224+E225+E226+E227</f>
        <v>1619.8</v>
      </c>
      <c r="F222" s="15">
        <f aca="true" t="shared" si="57" ref="F222:M222">F224+F227+F225</f>
        <v>388.2</v>
      </c>
      <c r="G222" s="15">
        <f t="shared" si="57"/>
        <v>0</v>
      </c>
      <c r="H222" s="15">
        <f t="shared" si="57"/>
        <v>0</v>
      </c>
      <c r="I222" s="15">
        <f>I223+I224+I225+I226+I227+I229+I230+I231+I232+I234+I237+I242</f>
        <v>1231.7</v>
      </c>
      <c r="J222" s="15">
        <f t="shared" si="57"/>
        <v>0</v>
      </c>
      <c r="K222" s="15">
        <f>K224+K227+K225</f>
        <v>0</v>
      </c>
      <c r="L222" s="15">
        <f>L224+L227+L225</f>
        <v>0</v>
      </c>
      <c r="M222" s="33">
        <f t="shared" si="57"/>
        <v>0</v>
      </c>
      <c r="N222" s="15">
        <f>N224+N227+N225+N223</f>
        <v>44.599999999999966</v>
      </c>
      <c r="O222" s="33">
        <f>O224+O227+O225+O223+O226</f>
        <v>1664.4</v>
      </c>
    </row>
    <row r="223" spans="1:15" ht="15.75">
      <c r="A223" s="51" t="s">
        <v>48</v>
      </c>
      <c r="B223" s="46">
        <v>211</v>
      </c>
      <c r="C223" s="8" t="s">
        <v>124</v>
      </c>
      <c r="D223" s="18">
        <v>2495</v>
      </c>
      <c r="E223" s="18">
        <f>SUM(F223:M223)</f>
        <v>948</v>
      </c>
      <c r="F223" s="18"/>
      <c r="G223" s="18"/>
      <c r="H223" s="18"/>
      <c r="I223" s="18">
        <v>948</v>
      </c>
      <c r="J223" s="18"/>
      <c r="K223" s="18"/>
      <c r="L223" s="18"/>
      <c r="M223" s="36"/>
      <c r="N223" s="18">
        <f>O223-E223</f>
        <v>-0.10000000000002274</v>
      </c>
      <c r="O223" s="36">
        <v>947.9</v>
      </c>
    </row>
    <row r="224" spans="1:15" ht="15.75">
      <c r="A224" s="51" t="s">
        <v>48</v>
      </c>
      <c r="B224" s="46">
        <v>211</v>
      </c>
      <c r="C224" s="8" t="s">
        <v>125</v>
      </c>
      <c r="D224" s="18">
        <v>497</v>
      </c>
      <c r="E224" s="18">
        <v>298.1</v>
      </c>
      <c r="F224" s="18">
        <v>298.2</v>
      </c>
      <c r="G224" s="18"/>
      <c r="H224" s="18"/>
      <c r="I224" s="18"/>
      <c r="J224" s="18"/>
      <c r="K224" s="18"/>
      <c r="L224" s="18"/>
      <c r="M224" s="36"/>
      <c r="N224" s="18">
        <f>O224-E224</f>
        <v>44.69999999999999</v>
      </c>
      <c r="O224" s="36">
        <v>342.8</v>
      </c>
    </row>
    <row r="225" spans="1:15" ht="15.75">
      <c r="A225" s="51" t="s">
        <v>48</v>
      </c>
      <c r="B225" s="46">
        <v>212</v>
      </c>
      <c r="C225" s="8" t="s">
        <v>2</v>
      </c>
      <c r="D225" s="18">
        <v>88</v>
      </c>
      <c r="E225" s="18">
        <f>SUM(F225:M225)</f>
        <v>0</v>
      </c>
      <c r="F225" s="18"/>
      <c r="G225" s="18"/>
      <c r="H225" s="18"/>
      <c r="I225" s="18"/>
      <c r="J225" s="18"/>
      <c r="K225" s="18"/>
      <c r="L225" s="18"/>
      <c r="M225" s="36"/>
      <c r="N225" s="18">
        <f>O225-E225</f>
        <v>0</v>
      </c>
      <c r="O225" s="36"/>
    </row>
    <row r="226" spans="1:15" ht="15.75">
      <c r="A226" s="51" t="s">
        <v>48</v>
      </c>
      <c r="B226" s="46">
        <v>213</v>
      </c>
      <c r="C226" s="8" t="s">
        <v>126</v>
      </c>
      <c r="D226" s="18">
        <v>754</v>
      </c>
      <c r="E226" s="18">
        <f>SUM(F226:M226)</f>
        <v>283.7</v>
      </c>
      <c r="F226" s="18"/>
      <c r="G226" s="18"/>
      <c r="H226" s="18"/>
      <c r="I226" s="18">
        <v>283.7</v>
      </c>
      <c r="J226" s="18"/>
      <c r="K226" s="18"/>
      <c r="L226" s="18"/>
      <c r="M226" s="36"/>
      <c r="N226" s="18">
        <f>O226-E226</f>
        <v>0</v>
      </c>
      <c r="O226" s="36">
        <v>283.7</v>
      </c>
    </row>
    <row r="227" spans="1:15" ht="15.75">
      <c r="A227" s="51" t="s">
        <v>48</v>
      </c>
      <c r="B227" s="46">
        <v>213</v>
      </c>
      <c r="C227" s="8" t="s">
        <v>131</v>
      </c>
      <c r="D227" s="18">
        <v>150</v>
      </c>
      <c r="E227" s="18">
        <f>SUM(F227:M227)</f>
        <v>90</v>
      </c>
      <c r="F227" s="18">
        <v>90</v>
      </c>
      <c r="G227" s="18"/>
      <c r="H227" s="18"/>
      <c r="I227" s="18"/>
      <c r="J227" s="18"/>
      <c r="K227" s="18"/>
      <c r="L227" s="18"/>
      <c r="M227" s="36"/>
      <c r="N227" s="18">
        <f>O227-E227</f>
        <v>0</v>
      </c>
      <c r="O227" s="36">
        <v>90</v>
      </c>
    </row>
    <row r="228" spans="1:15" ht="15.75">
      <c r="A228" s="51" t="s">
        <v>48</v>
      </c>
      <c r="B228" s="44">
        <v>220</v>
      </c>
      <c r="C228" s="9" t="s">
        <v>4</v>
      </c>
      <c r="D228" s="15">
        <f aca="true" t="shared" si="58" ref="D228:M228">SUM(D229:D236)</f>
        <v>722</v>
      </c>
      <c r="E228" s="15">
        <f t="shared" si="58"/>
        <v>31.4</v>
      </c>
      <c r="F228" s="15">
        <f t="shared" si="58"/>
        <v>31.4</v>
      </c>
      <c r="G228" s="15">
        <f t="shared" si="58"/>
        <v>0</v>
      </c>
      <c r="H228" s="15">
        <f t="shared" si="58"/>
        <v>0</v>
      </c>
      <c r="I228" s="15">
        <f t="shared" si="58"/>
        <v>0</v>
      </c>
      <c r="J228" s="15">
        <f t="shared" si="58"/>
        <v>0</v>
      </c>
      <c r="K228" s="15">
        <f>SUM(K229:K236)</f>
        <v>0</v>
      </c>
      <c r="L228" s="15">
        <f>SUM(L229:L236)</f>
        <v>0</v>
      </c>
      <c r="M228" s="33">
        <f t="shared" si="58"/>
        <v>0</v>
      </c>
      <c r="N228" s="15">
        <f>SUM(N229:N236)</f>
        <v>0</v>
      </c>
      <c r="O228" s="33">
        <f>SUM(O229:O236)</f>
        <v>31.4</v>
      </c>
    </row>
    <row r="229" spans="1:15" ht="15.75">
      <c r="A229" s="51" t="s">
        <v>48</v>
      </c>
      <c r="B229" s="46">
        <v>221</v>
      </c>
      <c r="C229" s="8" t="s">
        <v>5</v>
      </c>
      <c r="D229" s="18"/>
      <c r="E229" s="18">
        <f aca="true" t="shared" si="59" ref="E229:E237">SUM(F229:M229)</f>
        <v>0</v>
      </c>
      <c r="F229" s="18"/>
      <c r="G229" s="18"/>
      <c r="H229" s="18"/>
      <c r="I229" s="18"/>
      <c r="J229" s="18"/>
      <c r="K229" s="18"/>
      <c r="L229" s="18"/>
      <c r="M229" s="36"/>
      <c r="N229" s="18">
        <f aca="true" t="shared" si="60" ref="N229:N237">O229-E229</f>
        <v>0</v>
      </c>
      <c r="O229" s="36"/>
    </row>
    <row r="230" spans="1:15" ht="15.75">
      <c r="A230" s="51" t="s">
        <v>48</v>
      </c>
      <c r="B230" s="46">
        <v>222</v>
      </c>
      <c r="C230" s="8" t="s">
        <v>6</v>
      </c>
      <c r="D230" s="18">
        <v>3</v>
      </c>
      <c r="E230" s="18">
        <f t="shared" si="59"/>
        <v>0</v>
      </c>
      <c r="F230" s="18"/>
      <c r="G230" s="18"/>
      <c r="H230" s="18"/>
      <c r="I230" s="18"/>
      <c r="J230" s="18"/>
      <c r="K230" s="18"/>
      <c r="L230" s="18"/>
      <c r="M230" s="36"/>
      <c r="N230" s="18">
        <f t="shared" si="60"/>
        <v>0</v>
      </c>
      <c r="O230" s="36"/>
    </row>
    <row r="231" spans="1:15" ht="15.75">
      <c r="A231" s="51" t="s">
        <v>48</v>
      </c>
      <c r="B231" s="46">
        <v>223</v>
      </c>
      <c r="C231" s="8" t="s">
        <v>7</v>
      </c>
      <c r="D231" s="18">
        <v>680</v>
      </c>
      <c r="E231" s="18">
        <f t="shared" si="59"/>
        <v>31.4</v>
      </c>
      <c r="F231" s="18">
        <v>31.4</v>
      </c>
      <c r="G231" s="18"/>
      <c r="H231" s="18"/>
      <c r="I231" s="18"/>
      <c r="J231" s="18"/>
      <c r="K231" s="18"/>
      <c r="L231" s="18"/>
      <c r="M231" s="36"/>
      <c r="N231" s="18">
        <f t="shared" si="60"/>
        <v>0</v>
      </c>
      <c r="O231" s="36">
        <v>31.4</v>
      </c>
    </row>
    <row r="232" spans="1:15" ht="15.75">
      <c r="A232" s="51" t="s">
        <v>48</v>
      </c>
      <c r="B232" s="46">
        <v>225</v>
      </c>
      <c r="C232" s="8" t="s">
        <v>9</v>
      </c>
      <c r="D232" s="18">
        <v>6</v>
      </c>
      <c r="E232" s="18">
        <f t="shared" si="59"/>
        <v>0</v>
      </c>
      <c r="F232" s="18"/>
      <c r="G232" s="18"/>
      <c r="H232" s="18"/>
      <c r="I232" s="18"/>
      <c r="J232" s="18"/>
      <c r="K232" s="18"/>
      <c r="L232" s="18"/>
      <c r="M232" s="36"/>
      <c r="N232" s="18">
        <f t="shared" si="60"/>
        <v>0</v>
      </c>
      <c r="O232" s="36"/>
    </row>
    <row r="233" spans="1:15" ht="15.75" hidden="1">
      <c r="A233" s="51" t="s">
        <v>48</v>
      </c>
      <c r="B233" s="46">
        <v>225</v>
      </c>
      <c r="C233" s="8" t="s">
        <v>96</v>
      </c>
      <c r="D233" s="18">
        <v>0</v>
      </c>
      <c r="E233" s="18">
        <f t="shared" si="59"/>
        <v>0</v>
      </c>
      <c r="F233" s="18"/>
      <c r="G233" s="18"/>
      <c r="H233" s="18"/>
      <c r="I233" s="18"/>
      <c r="J233" s="18"/>
      <c r="K233" s="18"/>
      <c r="L233" s="18"/>
      <c r="M233" s="36"/>
      <c r="N233" s="18">
        <f t="shared" si="60"/>
        <v>0</v>
      </c>
      <c r="O233" s="36"/>
    </row>
    <row r="234" spans="1:15" ht="15.75">
      <c r="A234" s="51" t="s">
        <v>48</v>
      </c>
      <c r="B234" s="46">
        <v>226</v>
      </c>
      <c r="C234" s="8" t="s">
        <v>10</v>
      </c>
      <c r="D234" s="18">
        <v>33</v>
      </c>
      <c r="E234" s="18">
        <f t="shared" si="59"/>
        <v>0</v>
      </c>
      <c r="F234" s="18"/>
      <c r="G234" s="18"/>
      <c r="H234" s="18"/>
      <c r="I234" s="18"/>
      <c r="J234" s="18"/>
      <c r="K234" s="18"/>
      <c r="L234" s="18"/>
      <c r="M234" s="36"/>
      <c r="N234" s="18">
        <f t="shared" si="60"/>
        <v>0</v>
      </c>
      <c r="O234" s="36"/>
    </row>
    <row r="235" spans="1:15" ht="15.75" hidden="1">
      <c r="A235" s="51" t="s">
        <v>48</v>
      </c>
      <c r="B235" s="46">
        <v>226</v>
      </c>
      <c r="C235" s="8" t="s">
        <v>95</v>
      </c>
      <c r="D235" s="18"/>
      <c r="E235" s="18">
        <f t="shared" si="59"/>
        <v>0</v>
      </c>
      <c r="F235" s="18"/>
      <c r="G235" s="18"/>
      <c r="H235" s="18"/>
      <c r="I235" s="18"/>
      <c r="J235" s="18"/>
      <c r="K235" s="18"/>
      <c r="L235" s="18"/>
      <c r="M235" s="36"/>
      <c r="N235" s="18">
        <f t="shared" si="60"/>
        <v>0</v>
      </c>
      <c r="O235" s="36"/>
    </row>
    <row r="236" spans="1:15" ht="15.75" hidden="1">
      <c r="A236" s="51" t="s">
        <v>48</v>
      </c>
      <c r="B236" s="46">
        <v>226</v>
      </c>
      <c r="C236" s="8" t="s">
        <v>96</v>
      </c>
      <c r="D236" s="18"/>
      <c r="E236" s="18">
        <f t="shared" si="59"/>
        <v>0</v>
      </c>
      <c r="F236" s="18"/>
      <c r="G236" s="18"/>
      <c r="H236" s="18"/>
      <c r="I236" s="18"/>
      <c r="J236" s="18"/>
      <c r="K236" s="18"/>
      <c r="L236" s="18"/>
      <c r="M236" s="36"/>
      <c r="N236" s="18">
        <f t="shared" si="60"/>
        <v>0</v>
      </c>
      <c r="O236" s="36"/>
    </row>
    <row r="237" spans="1:15" ht="15.75">
      <c r="A237" s="50" t="s">
        <v>48</v>
      </c>
      <c r="B237" s="44">
        <v>290</v>
      </c>
      <c r="C237" s="9" t="s">
        <v>11</v>
      </c>
      <c r="D237" s="19">
        <v>15</v>
      </c>
      <c r="E237" s="18">
        <f t="shared" si="59"/>
        <v>0</v>
      </c>
      <c r="F237" s="19"/>
      <c r="G237" s="19"/>
      <c r="H237" s="19"/>
      <c r="I237" s="19"/>
      <c r="J237" s="19"/>
      <c r="K237" s="19"/>
      <c r="L237" s="19"/>
      <c r="M237" s="37"/>
      <c r="N237" s="18">
        <f t="shared" si="60"/>
        <v>0</v>
      </c>
      <c r="O237" s="37"/>
    </row>
    <row r="238" spans="1:15" ht="15.75">
      <c r="A238" s="51" t="s">
        <v>48</v>
      </c>
      <c r="B238" s="44">
        <v>300</v>
      </c>
      <c r="C238" s="9" t="s">
        <v>12</v>
      </c>
      <c r="D238" s="15">
        <f aca="true" t="shared" si="61" ref="D238:M238">SUM(D239:D244)</f>
        <v>12</v>
      </c>
      <c r="E238" s="15">
        <f t="shared" si="61"/>
        <v>0</v>
      </c>
      <c r="F238" s="15">
        <f t="shared" si="61"/>
        <v>0</v>
      </c>
      <c r="G238" s="15">
        <f t="shared" si="61"/>
        <v>0</v>
      </c>
      <c r="H238" s="15">
        <f t="shared" si="61"/>
        <v>0</v>
      </c>
      <c r="I238" s="15">
        <f t="shared" si="61"/>
        <v>0</v>
      </c>
      <c r="J238" s="15">
        <f t="shared" si="61"/>
        <v>0</v>
      </c>
      <c r="K238" s="15">
        <f>SUM(K239:K244)</f>
        <v>0</v>
      </c>
      <c r="L238" s="15">
        <f>SUM(L239:L244)</f>
        <v>0</v>
      </c>
      <c r="M238" s="33">
        <f t="shared" si="61"/>
        <v>0</v>
      </c>
      <c r="N238" s="15">
        <f>SUM(N239:N244)</f>
        <v>0</v>
      </c>
      <c r="O238" s="33">
        <f>SUM(O239:O244)</f>
        <v>0</v>
      </c>
    </row>
    <row r="239" spans="1:15" ht="15.75" hidden="1">
      <c r="A239" s="51" t="s">
        <v>48</v>
      </c>
      <c r="B239" s="46">
        <v>310</v>
      </c>
      <c r="C239" s="8" t="s">
        <v>13</v>
      </c>
      <c r="D239" s="18"/>
      <c r="E239" s="18">
        <f>SUM(F239:M239)</f>
        <v>0</v>
      </c>
      <c r="F239" s="18"/>
      <c r="G239" s="18"/>
      <c r="H239" s="18"/>
      <c r="I239" s="18"/>
      <c r="J239" s="18"/>
      <c r="K239" s="18"/>
      <c r="L239" s="18"/>
      <c r="M239" s="36"/>
      <c r="N239" s="18"/>
      <c r="O239" s="36"/>
    </row>
    <row r="240" spans="1:15" ht="15.75" hidden="1">
      <c r="A240" s="51" t="s">
        <v>48</v>
      </c>
      <c r="B240" s="46">
        <v>310</v>
      </c>
      <c r="C240" s="8" t="s">
        <v>95</v>
      </c>
      <c r="D240" s="18"/>
      <c r="E240" s="18">
        <f>SUM(F240:M240)</f>
        <v>0</v>
      </c>
      <c r="F240" s="18"/>
      <c r="G240" s="18"/>
      <c r="H240" s="18"/>
      <c r="I240" s="18"/>
      <c r="J240" s="18"/>
      <c r="K240" s="18"/>
      <c r="L240" s="18"/>
      <c r="M240" s="36"/>
      <c r="N240" s="18"/>
      <c r="O240" s="36"/>
    </row>
    <row r="241" spans="1:15" ht="15.75" hidden="1">
      <c r="A241" s="51" t="s">
        <v>48</v>
      </c>
      <c r="B241" s="46">
        <v>310</v>
      </c>
      <c r="C241" s="8" t="s">
        <v>96</v>
      </c>
      <c r="D241" s="18">
        <v>0</v>
      </c>
      <c r="E241" s="18">
        <f>SUM(F241:M241)</f>
        <v>0</v>
      </c>
      <c r="F241" s="18"/>
      <c r="G241" s="18"/>
      <c r="H241" s="18"/>
      <c r="I241" s="18"/>
      <c r="J241" s="18"/>
      <c r="K241" s="18"/>
      <c r="L241" s="18"/>
      <c r="M241" s="36"/>
      <c r="N241" s="18"/>
      <c r="O241" s="36"/>
    </row>
    <row r="242" spans="1:15" ht="31.5">
      <c r="A242" s="51" t="s">
        <v>48</v>
      </c>
      <c r="B242" s="46">
        <v>340</v>
      </c>
      <c r="C242" s="8" t="s">
        <v>14</v>
      </c>
      <c r="D242" s="18">
        <v>12</v>
      </c>
      <c r="E242" s="18">
        <f>SUM(F242:M242)</f>
        <v>0</v>
      </c>
      <c r="F242" s="18"/>
      <c r="G242" s="18"/>
      <c r="H242" s="18"/>
      <c r="I242" s="18"/>
      <c r="J242" s="18"/>
      <c r="K242" s="18"/>
      <c r="L242" s="18"/>
      <c r="M242" s="36"/>
      <c r="N242" s="18"/>
      <c r="O242" s="36"/>
    </row>
    <row r="243" spans="1:15" ht="16.5" customHeight="1" hidden="1">
      <c r="A243" s="51" t="s">
        <v>48</v>
      </c>
      <c r="B243" s="46">
        <v>340</v>
      </c>
      <c r="C243" s="8" t="s">
        <v>95</v>
      </c>
      <c r="D243" s="18"/>
      <c r="E243" s="18"/>
      <c r="F243" s="18"/>
      <c r="G243" s="18"/>
      <c r="H243" s="18"/>
      <c r="I243" s="18"/>
      <c r="J243" s="18"/>
      <c r="K243" s="18"/>
      <c r="L243" s="18"/>
      <c r="M243" s="36"/>
      <c r="N243" s="18"/>
      <c r="O243" s="36"/>
    </row>
    <row r="244" spans="1:15" ht="15.75" hidden="1">
      <c r="A244" s="51" t="s">
        <v>48</v>
      </c>
      <c r="B244" s="46">
        <v>340</v>
      </c>
      <c r="C244" s="8" t="s">
        <v>96</v>
      </c>
      <c r="D244" s="18"/>
      <c r="E244" s="18"/>
      <c r="F244" s="18"/>
      <c r="G244" s="18"/>
      <c r="H244" s="18"/>
      <c r="I244" s="18"/>
      <c r="J244" s="18"/>
      <c r="K244" s="18"/>
      <c r="L244" s="18"/>
      <c r="M244" s="36"/>
      <c r="N244" s="18"/>
      <c r="O244" s="36"/>
    </row>
    <row r="245" spans="1:16" ht="15.75">
      <c r="A245" s="80" t="s">
        <v>49</v>
      </c>
      <c r="B245" s="81"/>
      <c r="C245" s="81"/>
      <c r="D245" s="17">
        <f aca="true" t="shared" si="62" ref="D245:M245">SUM(D222,D228,D237,D238)</f>
        <v>4733</v>
      </c>
      <c r="E245" s="17">
        <f t="shared" si="62"/>
        <v>1651.2</v>
      </c>
      <c r="F245" s="17">
        <f t="shared" si="62"/>
        <v>419.59999999999997</v>
      </c>
      <c r="G245" s="17">
        <f t="shared" si="62"/>
        <v>0</v>
      </c>
      <c r="H245" s="17">
        <f t="shared" si="62"/>
        <v>0</v>
      </c>
      <c r="I245" s="17">
        <f t="shared" si="62"/>
        <v>1231.7</v>
      </c>
      <c r="J245" s="17">
        <f t="shared" si="62"/>
        <v>0</v>
      </c>
      <c r="K245" s="17">
        <f>SUM(K222,K228,K237,K238)</f>
        <v>0</v>
      </c>
      <c r="L245" s="17">
        <f>SUM(L222,L228,L237,L238)</f>
        <v>0</v>
      </c>
      <c r="M245" s="35">
        <f t="shared" si="62"/>
        <v>0</v>
      </c>
      <c r="N245" s="17">
        <f>SUM(N222,N228,N237,N238)</f>
        <v>44.599999999999966</v>
      </c>
      <c r="O245" s="35">
        <f>SUM(O222,O228,O237,O238)</f>
        <v>1695.8000000000002</v>
      </c>
      <c r="P245" s="68"/>
    </row>
    <row r="246" spans="1:15" ht="15.75">
      <c r="A246" s="74" t="s">
        <v>97</v>
      </c>
      <c r="B246" s="75"/>
      <c r="C246" s="76"/>
      <c r="D246" s="22"/>
      <c r="E246" s="22"/>
      <c r="F246" s="22"/>
      <c r="G246" s="22"/>
      <c r="H246" s="22"/>
      <c r="I246" s="22"/>
      <c r="J246" s="22"/>
      <c r="K246" s="22"/>
      <c r="L246" s="22"/>
      <c r="M246" s="40"/>
      <c r="N246" s="22"/>
      <c r="O246" s="40"/>
    </row>
    <row r="247" spans="1:15" ht="15.75">
      <c r="A247" s="57"/>
      <c r="B247" s="79" t="s">
        <v>98</v>
      </c>
      <c r="C247" s="79"/>
      <c r="D247" s="17">
        <f aca="true" t="shared" si="63" ref="D247:O247">SUM(D248)</f>
        <v>115</v>
      </c>
      <c r="E247" s="17">
        <f t="shared" si="63"/>
        <v>115</v>
      </c>
      <c r="F247" s="17">
        <f t="shared" si="63"/>
        <v>115</v>
      </c>
      <c r="G247" s="17">
        <f t="shared" si="63"/>
        <v>0</v>
      </c>
      <c r="H247" s="17">
        <f t="shared" si="63"/>
        <v>0</v>
      </c>
      <c r="I247" s="17">
        <f t="shared" si="63"/>
        <v>0</v>
      </c>
      <c r="J247" s="17">
        <f t="shared" si="63"/>
        <v>0</v>
      </c>
      <c r="K247" s="17">
        <f t="shared" si="63"/>
        <v>0</v>
      </c>
      <c r="L247" s="17">
        <f t="shared" si="63"/>
        <v>0</v>
      </c>
      <c r="M247" s="35">
        <f t="shared" si="63"/>
        <v>0</v>
      </c>
      <c r="N247" s="17">
        <f t="shared" si="63"/>
        <v>0</v>
      </c>
      <c r="O247" s="35">
        <f t="shared" si="63"/>
        <v>115</v>
      </c>
    </row>
    <row r="248" spans="1:15" ht="47.25">
      <c r="A248" s="58" t="s">
        <v>63</v>
      </c>
      <c r="B248" s="59" t="s">
        <v>64</v>
      </c>
      <c r="C248" s="8" t="s">
        <v>99</v>
      </c>
      <c r="D248" s="23">
        <v>115</v>
      </c>
      <c r="E248" s="18">
        <f>SUM(F248:M248)</f>
        <v>115</v>
      </c>
      <c r="F248" s="23">
        <v>115</v>
      </c>
      <c r="G248" s="23"/>
      <c r="H248" s="23"/>
      <c r="I248" s="23"/>
      <c r="J248" s="23"/>
      <c r="K248" s="23"/>
      <c r="L248" s="23"/>
      <c r="M248" s="41"/>
      <c r="N248" s="18">
        <f>O248-E248</f>
        <v>0</v>
      </c>
      <c r="O248" s="41">
        <v>115</v>
      </c>
    </row>
    <row r="249" spans="1:15" ht="15.75">
      <c r="A249" s="57"/>
      <c r="B249" s="79" t="s">
        <v>100</v>
      </c>
      <c r="C249" s="79"/>
      <c r="D249" s="17">
        <f aca="true" t="shared" si="64" ref="D249:M249">SUM(D250:D255)</f>
        <v>0</v>
      </c>
      <c r="E249" s="17">
        <f t="shared" si="64"/>
        <v>0</v>
      </c>
      <c r="F249" s="17">
        <f t="shared" si="64"/>
        <v>0</v>
      </c>
      <c r="G249" s="17">
        <f t="shared" si="64"/>
        <v>0</v>
      </c>
      <c r="H249" s="17">
        <f t="shared" si="64"/>
        <v>0</v>
      </c>
      <c r="I249" s="17">
        <f t="shared" si="64"/>
        <v>0</v>
      </c>
      <c r="J249" s="17">
        <f t="shared" si="64"/>
        <v>0</v>
      </c>
      <c r="K249" s="17">
        <f>SUM(K250:K255)</f>
        <v>0</v>
      </c>
      <c r="L249" s="17">
        <f>SUM(L250:L255)</f>
        <v>0</v>
      </c>
      <c r="M249" s="35">
        <f t="shared" si="64"/>
        <v>0</v>
      </c>
      <c r="N249" s="17">
        <f>SUM(N250:N255)</f>
        <v>0</v>
      </c>
      <c r="O249" s="35">
        <f>SUM(O250:O255)</f>
        <v>0</v>
      </c>
    </row>
    <row r="250" spans="1:15" ht="15.75" hidden="1">
      <c r="A250" s="58" t="s">
        <v>34</v>
      </c>
      <c r="B250" s="59" t="s">
        <v>53</v>
      </c>
      <c r="C250" s="8" t="s">
        <v>6</v>
      </c>
      <c r="D250" s="23"/>
      <c r="E250" s="23"/>
      <c r="F250" s="23"/>
      <c r="G250" s="23"/>
      <c r="H250" s="23"/>
      <c r="I250" s="23"/>
      <c r="J250" s="23"/>
      <c r="K250" s="23"/>
      <c r="L250" s="23"/>
      <c r="M250" s="41"/>
      <c r="N250" s="23"/>
      <c r="O250" s="41"/>
    </row>
    <row r="251" spans="1:15" ht="15.75" hidden="1">
      <c r="A251" s="58" t="s">
        <v>34</v>
      </c>
      <c r="B251" s="59" t="s">
        <v>35</v>
      </c>
      <c r="C251" s="8" t="s">
        <v>10</v>
      </c>
      <c r="D251" s="23"/>
      <c r="E251" s="23"/>
      <c r="F251" s="23"/>
      <c r="G251" s="23"/>
      <c r="H251" s="23"/>
      <c r="I251" s="23"/>
      <c r="J251" s="23"/>
      <c r="K251" s="23"/>
      <c r="L251" s="23"/>
      <c r="M251" s="41"/>
      <c r="N251" s="23"/>
      <c r="O251" s="41"/>
    </row>
    <row r="252" spans="1:15" ht="47.25" hidden="1">
      <c r="A252" s="58" t="s">
        <v>34</v>
      </c>
      <c r="B252" s="59" t="s">
        <v>113</v>
      </c>
      <c r="C252" s="8" t="s">
        <v>99</v>
      </c>
      <c r="D252" s="23"/>
      <c r="E252" s="18">
        <f>SUM(F252:M252)</f>
        <v>0</v>
      </c>
      <c r="F252" s="23"/>
      <c r="G252" s="23"/>
      <c r="H252" s="23"/>
      <c r="I252" s="23"/>
      <c r="J252" s="23"/>
      <c r="K252" s="23"/>
      <c r="L252" s="23"/>
      <c r="M252" s="41"/>
      <c r="N252" s="23"/>
      <c r="O252" s="41"/>
    </row>
    <row r="253" spans="1:15" ht="15.75">
      <c r="A253" s="58" t="s">
        <v>34</v>
      </c>
      <c r="B253" s="59" t="s">
        <v>30</v>
      </c>
      <c r="C253" s="8" t="s">
        <v>11</v>
      </c>
      <c r="D253" s="23"/>
      <c r="E253" s="18">
        <f>SUM(F253:M253)</f>
        <v>0</v>
      </c>
      <c r="F253" s="23"/>
      <c r="G253" s="23"/>
      <c r="H253" s="23"/>
      <c r="I253" s="23"/>
      <c r="J253" s="23"/>
      <c r="K253" s="23"/>
      <c r="L253" s="23"/>
      <c r="M253" s="41"/>
      <c r="N253" s="23"/>
      <c r="O253" s="41"/>
    </row>
    <row r="254" spans="1:15" ht="15.75" hidden="1">
      <c r="A254" s="58" t="s">
        <v>34</v>
      </c>
      <c r="B254" s="46">
        <v>310</v>
      </c>
      <c r="C254" s="8" t="s">
        <v>13</v>
      </c>
      <c r="D254" s="23"/>
      <c r="E254" s="23"/>
      <c r="F254" s="23"/>
      <c r="G254" s="23"/>
      <c r="H254" s="23"/>
      <c r="I254" s="23"/>
      <c r="J254" s="23"/>
      <c r="K254" s="23"/>
      <c r="L254" s="23"/>
      <c r="M254" s="41"/>
      <c r="N254" s="23"/>
      <c r="O254" s="41"/>
    </row>
    <row r="255" spans="1:15" ht="31.5" hidden="1">
      <c r="A255" s="58" t="s">
        <v>34</v>
      </c>
      <c r="B255" s="59" t="s">
        <v>39</v>
      </c>
      <c r="C255" s="8" t="s">
        <v>14</v>
      </c>
      <c r="D255" s="23"/>
      <c r="E255" s="23"/>
      <c r="F255" s="23"/>
      <c r="G255" s="23"/>
      <c r="H255" s="23"/>
      <c r="I255" s="23"/>
      <c r="J255" s="23"/>
      <c r="K255" s="23"/>
      <c r="L255" s="23"/>
      <c r="M255" s="41"/>
      <c r="N255" s="23"/>
      <c r="O255" s="41"/>
    </row>
    <row r="256" spans="1:15" ht="15.75" hidden="1">
      <c r="A256" s="57"/>
      <c r="B256" s="79" t="s">
        <v>101</v>
      </c>
      <c r="C256" s="79"/>
      <c r="D256" s="17">
        <f aca="true" t="shared" si="65" ref="D256:M256">SUM(D257:D261)</f>
        <v>0</v>
      </c>
      <c r="E256" s="17">
        <f t="shared" si="65"/>
        <v>0</v>
      </c>
      <c r="F256" s="17">
        <f t="shared" si="65"/>
        <v>0</v>
      </c>
      <c r="G256" s="17">
        <f t="shared" si="65"/>
        <v>0</v>
      </c>
      <c r="H256" s="17">
        <f t="shared" si="65"/>
        <v>0</v>
      </c>
      <c r="I256" s="17">
        <f t="shared" si="65"/>
        <v>0</v>
      </c>
      <c r="J256" s="17">
        <f t="shared" si="65"/>
        <v>0</v>
      </c>
      <c r="K256" s="17">
        <f>SUM(K257:K261)</f>
        <v>0</v>
      </c>
      <c r="L256" s="17">
        <f>SUM(L257:L261)</f>
        <v>0</v>
      </c>
      <c r="M256" s="35">
        <f t="shared" si="65"/>
        <v>0</v>
      </c>
      <c r="N256" s="17">
        <f>SUM(N257:N261)</f>
        <v>0</v>
      </c>
      <c r="O256" s="35">
        <f>SUM(O257:O261)</f>
        <v>0</v>
      </c>
    </row>
    <row r="257" spans="1:15" ht="15.75" hidden="1">
      <c r="A257" s="58" t="s">
        <v>50</v>
      </c>
      <c r="B257" s="59" t="s">
        <v>53</v>
      </c>
      <c r="C257" s="8" t="s">
        <v>6</v>
      </c>
      <c r="D257" s="23">
        <v>0</v>
      </c>
      <c r="E257" s="23"/>
      <c r="F257" s="23">
        <v>0</v>
      </c>
      <c r="G257" s="23">
        <v>0</v>
      </c>
      <c r="H257" s="23">
        <v>0</v>
      </c>
      <c r="I257" s="23">
        <v>0</v>
      </c>
      <c r="J257" s="23">
        <v>0</v>
      </c>
      <c r="K257" s="23">
        <v>0</v>
      </c>
      <c r="L257" s="23">
        <v>0</v>
      </c>
      <c r="M257" s="41"/>
      <c r="N257" s="23">
        <v>0</v>
      </c>
      <c r="O257" s="41"/>
    </row>
    <row r="258" spans="1:15" ht="15.75" hidden="1">
      <c r="A258" s="58" t="s">
        <v>50</v>
      </c>
      <c r="B258" s="59" t="s">
        <v>35</v>
      </c>
      <c r="C258" s="8" t="s">
        <v>10</v>
      </c>
      <c r="D258" s="23"/>
      <c r="E258" s="23"/>
      <c r="F258" s="23"/>
      <c r="G258" s="23"/>
      <c r="H258" s="23"/>
      <c r="I258" s="23"/>
      <c r="J258" s="23"/>
      <c r="K258" s="23"/>
      <c r="L258" s="23"/>
      <c r="M258" s="41"/>
      <c r="N258" s="23"/>
      <c r="O258" s="41"/>
    </row>
    <row r="259" spans="1:15" ht="15.75" hidden="1">
      <c r="A259" s="58" t="s">
        <v>50</v>
      </c>
      <c r="B259" s="59" t="s">
        <v>30</v>
      </c>
      <c r="C259" s="8" t="s">
        <v>11</v>
      </c>
      <c r="D259" s="23">
        <v>0</v>
      </c>
      <c r="E259" s="23"/>
      <c r="F259" s="23">
        <v>0</v>
      </c>
      <c r="G259" s="23">
        <v>0</v>
      </c>
      <c r="H259" s="23">
        <v>0</v>
      </c>
      <c r="I259" s="23">
        <v>0</v>
      </c>
      <c r="J259" s="23">
        <v>0</v>
      </c>
      <c r="K259" s="23">
        <v>0</v>
      </c>
      <c r="L259" s="23">
        <v>0</v>
      </c>
      <c r="M259" s="41"/>
      <c r="N259" s="23">
        <v>0</v>
      </c>
      <c r="O259" s="41"/>
    </row>
    <row r="260" spans="1:15" ht="15.75" hidden="1">
      <c r="A260" s="58" t="s">
        <v>50</v>
      </c>
      <c r="B260" s="46">
        <v>310</v>
      </c>
      <c r="C260" s="8" t="s">
        <v>13</v>
      </c>
      <c r="D260" s="23"/>
      <c r="E260" s="23"/>
      <c r="F260" s="23"/>
      <c r="G260" s="23"/>
      <c r="H260" s="23"/>
      <c r="I260" s="23"/>
      <c r="J260" s="23"/>
      <c r="K260" s="23"/>
      <c r="L260" s="23"/>
      <c r="M260" s="41"/>
      <c r="N260" s="23"/>
      <c r="O260" s="41"/>
    </row>
    <row r="261" spans="1:15" ht="31.5" hidden="1">
      <c r="A261" s="58" t="s">
        <v>50</v>
      </c>
      <c r="B261" s="59" t="s">
        <v>39</v>
      </c>
      <c r="C261" s="8" t="s">
        <v>14</v>
      </c>
      <c r="D261" s="23"/>
      <c r="E261" s="23"/>
      <c r="F261" s="23"/>
      <c r="G261" s="23"/>
      <c r="H261" s="23"/>
      <c r="I261" s="23"/>
      <c r="J261" s="23"/>
      <c r="K261" s="23"/>
      <c r="L261" s="23"/>
      <c r="M261" s="41"/>
      <c r="N261" s="23"/>
      <c r="O261" s="41"/>
    </row>
    <row r="262" spans="1:16" ht="15.75">
      <c r="A262" s="80" t="s">
        <v>36</v>
      </c>
      <c r="B262" s="81"/>
      <c r="C262" s="81"/>
      <c r="D262" s="17">
        <f aca="true" t="shared" si="66" ref="D262:M262">SUM(D249,D256,D247)</f>
        <v>115</v>
      </c>
      <c r="E262" s="17">
        <f t="shared" si="66"/>
        <v>115</v>
      </c>
      <c r="F262" s="17">
        <f t="shared" si="66"/>
        <v>115</v>
      </c>
      <c r="G262" s="17">
        <f t="shared" si="66"/>
        <v>0</v>
      </c>
      <c r="H262" s="17">
        <f t="shared" si="66"/>
        <v>0</v>
      </c>
      <c r="I262" s="17">
        <f t="shared" si="66"/>
        <v>0</v>
      </c>
      <c r="J262" s="17">
        <f t="shared" si="66"/>
        <v>0</v>
      </c>
      <c r="K262" s="17">
        <f>SUM(K249,K256,K247)</f>
        <v>0</v>
      </c>
      <c r="L262" s="17">
        <f>SUM(L249,L256,L247)</f>
        <v>0</v>
      </c>
      <c r="M262" s="35">
        <f t="shared" si="66"/>
        <v>0</v>
      </c>
      <c r="N262" s="17">
        <f>SUM(N249,N256,N247)</f>
        <v>0</v>
      </c>
      <c r="O262" s="35">
        <f>SUM(O249,O256,O247)</f>
        <v>115</v>
      </c>
      <c r="P262" s="68"/>
    </row>
    <row r="263" spans="1:15" ht="15.75">
      <c r="A263" s="74" t="s">
        <v>102</v>
      </c>
      <c r="B263" s="75"/>
      <c r="C263" s="76"/>
      <c r="D263" s="22"/>
      <c r="E263" s="22"/>
      <c r="F263" s="22"/>
      <c r="G263" s="22"/>
      <c r="H263" s="22"/>
      <c r="I263" s="22"/>
      <c r="J263" s="22"/>
      <c r="K263" s="22"/>
      <c r="L263" s="22"/>
      <c r="M263" s="40"/>
      <c r="N263" s="22"/>
      <c r="O263" s="40"/>
    </row>
    <row r="264" spans="1:15" ht="15.75" hidden="1">
      <c r="A264" s="51" t="s">
        <v>59</v>
      </c>
      <c r="B264" s="59" t="s">
        <v>53</v>
      </c>
      <c r="C264" s="8" t="s">
        <v>6</v>
      </c>
      <c r="D264" s="23"/>
      <c r="E264" s="18">
        <f>SUM(F264:M264)</f>
        <v>0</v>
      </c>
      <c r="F264" s="23"/>
      <c r="G264" s="23"/>
      <c r="H264" s="23"/>
      <c r="I264" s="23"/>
      <c r="J264" s="23"/>
      <c r="K264" s="23"/>
      <c r="L264" s="23"/>
      <c r="M264" s="41"/>
      <c r="N264" s="23"/>
      <c r="O264" s="41"/>
    </row>
    <row r="265" spans="1:15" ht="15.75">
      <c r="A265" s="51" t="s">
        <v>59</v>
      </c>
      <c r="B265" s="59" t="s">
        <v>35</v>
      </c>
      <c r="C265" s="8" t="s">
        <v>10</v>
      </c>
      <c r="D265" s="23">
        <v>116</v>
      </c>
      <c r="E265" s="18">
        <f>SUM(F265:M265)</f>
        <v>0</v>
      </c>
      <c r="F265" s="23"/>
      <c r="G265" s="23"/>
      <c r="H265" s="23"/>
      <c r="I265" s="23"/>
      <c r="J265" s="23"/>
      <c r="K265" s="23"/>
      <c r="L265" s="23"/>
      <c r="M265" s="41"/>
      <c r="N265" s="23"/>
      <c r="O265" s="41"/>
    </row>
    <row r="266" spans="1:15" ht="15.75">
      <c r="A266" s="51" t="s">
        <v>59</v>
      </c>
      <c r="B266" s="59" t="s">
        <v>30</v>
      </c>
      <c r="C266" s="8" t="s">
        <v>11</v>
      </c>
      <c r="D266" s="23">
        <v>32</v>
      </c>
      <c r="E266" s="18">
        <f>SUM(F266:M266)</f>
        <v>0</v>
      </c>
      <c r="F266" s="23"/>
      <c r="G266" s="23"/>
      <c r="H266" s="23"/>
      <c r="I266" s="23"/>
      <c r="J266" s="23"/>
      <c r="K266" s="23"/>
      <c r="L266" s="23"/>
      <c r="M266" s="41"/>
      <c r="N266" s="23"/>
      <c r="O266" s="41"/>
    </row>
    <row r="267" spans="1:15" ht="15.75" hidden="1">
      <c r="A267" s="51" t="s">
        <v>59</v>
      </c>
      <c r="B267" s="46">
        <v>310</v>
      </c>
      <c r="C267" s="8" t="s">
        <v>13</v>
      </c>
      <c r="D267" s="23"/>
      <c r="E267" s="18">
        <f>SUM(F267:M267)</f>
        <v>0</v>
      </c>
      <c r="F267" s="23"/>
      <c r="G267" s="23"/>
      <c r="H267" s="23"/>
      <c r="I267" s="23"/>
      <c r="J267" s="23"/>
      <c r="K267" s="23"/>
      <c r="L267" s="23"/>
      <c r="M267" s="41"/>
      <c r="N267" s="23"/>
      <c r="O267" s="41"/>
    </row>
    <row r="268" spans="1:15" ht="31.5" hidden="1">
      <c r="A268" s="51" t="s">
        <v>59</v>
      </c>
      <c r="B268" s="59" t="s">
        <v>39</v>
      </c>
      <c r="C268" s="8" t="s">
        <v>14</v>
      </c>
      <c r="D268" s="23"/>
      <c r="E268" s="18">
        <f>SUM(F268:M268)</f>
        <v>0</v>
      </c>
      <c r="F268" s="23"/>
      <c r="G268" s="23"/>
      <c r="H268" s="23"/>
      <c r="I268" s="23"/>
      <c r="J268" s="23"/>
      <c r="K268" s="23"/>
      <c r="L268" s="23"/>
      <c r="M268" s="41"/>
      <c r="N268" s="23"/>
      <c r="O268" s="41"/>
    </row>
    <row r="269" spans="1:15" ht="15.75">
      <c r="A269" s="86" t="s">
        <v>29</v>
      </c>
      <c r="B269" s="87"/>
      <c r="C269" s="88"/>
      <c r="D269" s="17">
        <f aca="true" t="shared" si="67" ref="D269:M269">SUM(D264:D268)</f>
        <v>148</v>
      </c>
      <c r="E269" s="17">
        <f t="shared" si="67"/>
        <v>0</v>
      </c>
      <c r="F269" s="17">
        <f t="shared" si="67"/>
        <v>0</v>
      </c>
      <c r="G269" s="17">
        <f t="shared" si="67"/>
        <v>0</v>
      </c>
      <c r="H269" s="17">
        <f t="shared" si="67"/>
        <v>0</v>
      </c>
      <c r="I269" s="17">
        <f t="shared" si="67"/>
        <v>0</v>
      </c>
      <c r="J269" s="17">
        <f t="shared" si="67"/>
        <v>0</v>
      </c>
      <c r="K269" s="17">
        <f>SUM(K264:K268)</f>
        <v>0</v>
      </c>
      <c r="L269" s="17">
        <f>SUM(L264:L268)</f>
        <v>0</v>
      </c>
      <c r="M269" s="35">
        <f t="shared" si="67"/>
        <v>0</v>
      </c>
      <c r="N269" s="17">
        <f>SUM(N264:N268)</f>
        <v>0</v>
      </c>
      <c r="O269" s="35">
        <f>SUM(O264:O268)</f>
        <v>0</v>
      </c>
    </row>
    <row r="270" spans="1:15" ht="39" customHeight="1">
      <c r="A270" s="89" t="s">
        <v>103</v>
      </c>
      <c r="B270" s="90"/>
      <c r="C270" s="90"/>
      <c r="D270" s="22"/>
      <c r="E270" s="22"/>
      <c r="F270" s="22"/>
      <c r="G270" s="22"/>
      <c r="H270" s="22"/>
      <c r="I270" s="22"/>
      <c r="J270" s="22"/>
      <c r="K270" s="22"/>
      <c r="L270" s="22"/>
      <c r="M270" s="40"/>
      <c r="N270" s="22"/>
      <c r="O270" s="40"/>
    </row>
    <row r="271" spans="1:15" ht="31.5">
      <c r="A271" s="51" t="s">
        <v>104</v>
      </c>
      <c r="B271" s="46">
        <v>231</v>
      </c>
      <c r="C271" s="8" t="s">
        <v>105</v>
      </c>
      <c r="D271" s="23">
        <v>2</v>
      </c>
      <c r="E271" s="18">
        <f>SUM(F271:M271)</f>
        <v>2</v>
      </c>
      <c r="F271" s="23">
        <v>2</v>
      </c>
      <c r="G271" s="23"/>
      <c r="H271" s="23"/>
      <c r="I271" s="23"/>
      <c r="J271" s="23"/>
      <c r="K271" s="23"/>
      <c r="L271" s="23"/>
      <c r="M271" s="41"/>
      <c r="N271" s="18">
        <f>O271-E271</f>
        <v>0</v>
      </c>
      <c r="O271" s="41">
        <v>2</v>
      </c>
    </row>
    <row r="272" spans="1:16" ht="15.75">
      <c r="A272" s="86" t="s">
        <v>106</v>
      </c>
      <c r="B272" s="87"/>
      <c r="C272" s="88"/>
      <c r="D272" s="17">
        <f aca="true" t="shared" si="68" ref="D272:M272">D271</f>
        <v>2</v>
      </c>
      <c r="E272" s="17">
        <f t="shared" si="68"/>
        <v>2</v>
      </c>
      <c r="F272" s="17">
        <f t="shared" si="68"/>
        <v>2</v>
      </c>
      <c r="G272" s="17">
        <f t="shared" si="68"/>
        <v>0</v>
      </c>
      <c r="H272" s="17">
        <f t="shared" si="68"/>
        <v>0</v>
      </c>
      <c r="I272" s="17">
        <f t="shared" si="68"/>
        <v>0</v>
      </c>
      <c r="J272" s="17">
        <f t="shared" si="68"/>
        <v>0</v>
      </c>
      <c r="K272" s="17">
        <f>K271</f>
        <v>0</v>
      </c>
      <c r="L272" s="17">
        <f>L271</f>
        <v>0</v>
      </c>
      <c r="M272" s="35">
        <f t="shared" si="68"/>
        <v>0</v>
      </c>
      <c r="N272" s="17">
        <f>N271</f>
        <v>0</v>
      </c>
      <c r="O272" s="35">
        <f>O271</f>
        <v>2</v>
      </c>
      <c r="P272" s="68"/>
    </row>
    <row r="273" spans="1:15" ht="18.75">
      <c r="A273" s="60"/>
      <c r="B273" s="61"/>
      <c r="C273" s="62" t="s">
        <v>107</v>
      </c>
      <c r="D273" s="25">
        <f>SUM(D86,D103,D120,D146,D213,D220,D245,D262,D269,D272)</f>
        <v>17162.6</v>
      </c>
      <c r="E273" s="25">
        <f aca="true" t="shared" si="69" ref="E273:M273">SUM(E86,E103,E120,E146,E213,E220,E245,E262,E269,E272)</f>
        <v>6942.899999999998</v>
      </c>
      <c r="F273" s="25">
        <f t="shared" si="69"/>
        <v>2955.2999999999997</v>
      </c>
      <c r="G273" s="25">
        <f t="shared" si="69"/>
        <v>0</v>
      </c>
      <c r="H273" s="25">
        <f t="shared" si="69"/>
        <v>0</v>
      </c>
      <c r="I273" s="25">
        <f t="shared" si="69"/>
        <v>3267.2</v>
      </c>
      <c r="J273" s="25">
        <f t="shared" si="69"/>
        <v>0.7</v>
      </c>
      <c r="K273" s="25">
        <f>SUM(K86,K103,K120,K146,K213,K220,K245,K262,K269,K272)</f>
        <v>583</v>
      </c>
      <c r="L273" s="25">
        <f>SUM(L86,L103,L120,L146,L213,L220,L245,L262,L269,L272)</f>
        <v>93.89999999999999</v>
      </c>
      <c r="M273" s="42">
        <f t="shared" si="69"/>
        <v>42.4</v>
      </c>
      <c r="N273" s="25">
        <f>SUM(N86,N103,N120,N146,N213,N220,N245,N262,N269,N272)</f>
        <v>-7.29999999999994</v>
      </c>
      <c r="O273" s="42">
        <f>SUM(O86,O103,O120,O146,O213,O220,O245,O262,O269,O272)</f>
        <v>6935.599999999999</v>
      </c>
    </row>
    <row r="274" spans="1:15" ht="15.75">
      <c r="A274" s="63"/>
      <c r="B274" s="46">
        <v>211</v>
      </c>
      <c r="C274" s="8" t="s">
        <v>1</v>
      </c>
      <c r="D274" s="16">
        <f>D223+D224+D123+D89+D59+D60+D43+D27</f>
        <v>9882.6</v>
      </c>
      <c r="E274" s="16">
        <f>E223+E224+E89+E59+E60+E43+E27+E123</f>
        <v>3790.3999999999996</v>
      </c>
      <c r="F274" s="16">
        <f aca="true" t="shared" si="70" ref="F274:M274">SUM(F10,F89,F123,F224)</f>
        <v>1200.4</v>
      </c>
      <c r="G274" s="16">
        <f t="shared" si="70"/>
        <v>0</v>
      </c>
      <c r="H274" s="16">
        <f t="shared" si="70"/>
        <v>0</v>
      </c>
      <c r="I274" s="16">
        <f>I223+I59+I27</f>
        <v>2501</v>
      </c>
      <c r="J274" s="16">
        <f t="shared" si="70"/>
        <v>0</v>
      </c>
      <c r="K274" s="16">
        <f>SUM(K10,K89,K123,K224)</f>
        <v>0</v>
      </c>
      <c r="L274" s="16">
        <f>SUM(L10,L89,L123,L224)</f>
        <v>60.4</v>
      </c>
      <c r="M274" s="34">
        <f t="shared" si="70"/>
        <v>28.2</v>
      </c>
      <c r="N274" s="16">
        <f>O274-E274</f>
        <v>792.9000000000005</v>
      </c>
      <c r="O274" s="34">
        <v>4583.3</v>
      </c>
    </row>
    <row r="275" spans="1:15" ht="15.75">
      <c r="A275" s="63"/>
      <c r="B275" s="46">
        <v>212</v>
      </c>
      <c r="C275" s="8" t="s">
        <v>2</v>
      </c>
      <c r="D275" s="16">
        <f>D225+D61</f>
        <v>154</v>
      </c>
      <c r="E275" s="16">
        <f aca="true" t="shared" si="71" ref="E275:M275">SUM(E11,E90,E225)</f>
        <v>0</v>
      </c>
      <c r="F275" s="16">
        <f t="shared" si="71"/>
        <v>0</v>
      </c>
      <c r="G275" s="16">
        <f t="shared" si="71"/>
        <v>0</v>
      </c>
      <c r="H275" s="16">
        <f t="shared" si="71"/>
        <v>0</v>
      </c>
      <c r="I275" s="16">
        <f t="shared" si="71"/>
        <v>0</v>
      </c>
      <c r="J275" s="16">
        <f t="shared" si="71"/>
        <v>0</v>
      </c>
      <c r="K275" s="16">
        <f>SUM(K11,K90,K225)</f>
        <v>0</v>
      </c>
      <c r="L275" s="16">
        <f>SUM(L11,L90,L225)</f>
        <v>0</v>
      </c>
      <c r="M275" s="34">
        <f t="shared" si="71"/>
        <v>0</v>
      </c>
      <c r="N275" s="16">
        <f aca="true" t="shared" si="72" ref="N275:N290">O275-E275</f>
        <v>0</v>
      </c>
      <c r="O275" s="34">
        <f>SUM(O11,O90,O225)</f>
        <v>0</v>
      </c>
    </row>
    <row r="276" spans="1:15" ht="15.75">
      <c r="A276" s="63"/>
      <c r="B276" s="46">
        <v>213</v>
      </c>
      <c r="C276" s="8" t="s">
        <v>3</v>
      </c>
      <c r="D276" s="16">
        <f>D226+D227+D91+D63+D62+D45+D29+D124</f>
        <v>2995.3999999999996</v>
      </c>
      <c r="E276" s="16">
        <f>E226+E227+E124+E91+E62+E63+E45+E29</f>
        <v>1182.6</v>
      </c>
      <c r="F276" s="16">
        <f aca="true" t="shared" si="73" ref="F276:M276">SUM(F12,F91,F124,F227)</f>
        <v>378</v>
      </c>
      <c r="G276" s="16">
        <f t="shared" si="73"/>
        <v>0</v>
      </c>
      <c r="H276" s="16">
        <f t="shared" si="73"/>
        <v>0</v>
      </c>
      <c r="I276" s="16">
        <f>I226+I62+I29</f>
        <v>766.2</v>
      </c>
      <c r="J276" s="16">
        <f t="shared" si="73"/>
        <v>0</v>
      </c>
      <c r="K276" s="16">
        <f>SUM(K12,K91,K124,K227)</f>
        <v>0</v>
      </c>
      <c r="L276" s="16">
        <f>SUM(L12,L91,L124,L227)</f>
        <v>26.2</v>
      </c>
      <c r="M276" s="34">
        <f t="shared" si="73"/>
        <v>12.2</v>
      </c>
      <c r="N276" s="16">
        <f t="shared" si="72"/>
        <v>-7.2999999999999545</v>
      </c>
      <c r="O276" s="34">
        <v>1175.3</v>
      </c>
    </row>
    <row r="277" spans="1:15" ht="15.75">
      <c r="A277" s="63"/>
      <c r="B277" s="46">
        <v>221</v>
      </c>
      <c r="C277" s="8" t="s">
        <v>5</v>
      </c>
      <c r="D277" s="16">
        <f>D229++D65+D93</f>
        <v>43.5</v>
      </c>
      <c r="E277" s="16">
        <f aca="true" t="shared" si="74" ref="E277:M277">SUM(E14,E93,E229)</f>
        <v>39.5</v>
      </c>
      <c r="F277" s="16">
        <f t="shared" si="74"/>
        <v>36</v>
      </c>
      <c r="G277" s="16">
        <f t="shared" si="74"/>
        <v>0</v>
      </c>
      <c r="H277" s="16">
        <f t="shared" si="74"/>
        <v>0</v>
      </c>
      <c r="I277" s="16">
        <f t="shared" si="74"/>
        <v>0</v>
      </c>
      <c r="J277" s="16">
        <f t="shared" si="74"/>
        <v>0</v>
      </c>
      <c r="K277" s="16">
        <f>SUM(K14,K93,K229)</f>
        <v>0</v>
      </c>
      <c r="L277" s="16">
        <f>SUM(L14,L93,L229)</f>
        <v>3.5</v>
      </c>
      <c r="M277" s="34">
        <f t="shared" si="74"/>
        <v>0</v>
      </c>
      <c r="N277" s="16">
        <f t="shared" si="72"/>
        <v>0</v>
      </c>
      <c r="O277" s="34">
        <f>SUM(O14,O93,O229)</f>
        <v>39.5</v>
      </c>
    </row>
    <row r="278" spans="1:15" ht="15.75">
      <c r="A278" s="63"/>
      <c r="B278" s="46">
        <v>222</v>
      </c>
      <c r="C278" s="8" t="s">
        <v>6</v>
      </c>
      <c r="D278" s="16">
        <f>SUM(D15,D94,D206,D215,D230,D250,D257,D264)</f>
        <v>6</v>
      </c>
      <c r="E278" s="16">
        <f aca="true" t="shared" si="75" ref="E278:M278">SUM(E15,E94,E206,E215,E230,E250,E257,E264)</f>
        <v>3</v>
      </c>
      <c r="F278" s="16">
        <f t="shared" si="75"/>
        <v>0</v>
      </c>
      <c r="G278" s="16">
        <f t="shared" si="75"/>
        <v>0</v>
      </c>
      <c r="H278" s="16">
        <f t="shared" si="75"/>
        <v>0</v>
      </c>
      <c r="I278" s="16">
        <f t="shared" si="75"/>
        <v>0</v>
      </c>
      <c r="J278" s="16">
        <f t="shared" si="75"/>
        <v>0</v>
      </c>
      <c r="K278" s="16">
        <f>SUM(K15,K94,K206,K215,K230,K250,K257,K264)</f>
        <v>0</v>
      </c>
      <c r="L278" s="16">
        <f>SUM(L15,L94,L206,L215,L230,L250,L257,L264)</f>
        <v>3</v>
      </c>
      <c r="M278" s="34">
        <f t="shared" si="75"/>
        <v>0</v>
      </c>
      <c r="N278" s="16">
        <f t="shared" si="72"/>
        <v>0</v>
      </c>
      <c r="O278" s="34">
        <f>SUM(O15,O94,O206,O215,O230,O250,O257,O264)</f>
        <v>3</v>
      </c>
    </row>
    <row r="279" spans="1:15" ht="15.75">
      <c r="A279" s="63"/>
      <c r="B279" s="46">
        <v>223</v>
      </c>
      <c r="C279" s="8" t="s">
        <v>7</v>
      </c>
      <c r="D279" s="16">
        <f>SUM(D16,D95,D189,D231,)</f>
        <v>1034</v>
      </c>
      <c r="E279" s="16">
        <f aca="true" t="shared" si="76" ref="E279:M279">SUM(E16,E95,E189,E231,)</f>
        <v>154.6</v>
      </c>
      <c r="F279" s="16">
        <f t="shared" si="76"/>
        <v>154.6</v>
      </c>
      <c r="G279" s="16">
        <f t="shared" si="76"/>
        <v>0</v>
      </c>
      <c r="H279" s="16">
        <f t="shared" si="76"/>
        <v>0</v>
      </c>
      <c r="I279" s="16">
        <f t="shared" si="76"/>
        <v>0</v>
      </c>
      <c r="J279" s="16">
        <f t="shared" si="76"/>
        <v>0</v>
      </c>
      <c r="K279" s="16">
        <f>SUM(K16,K95,K189,K231,)</f>
        <v>0</v>
      </c>
      <c r="L279" s="16">
        <f>SUM(L16,L95,L189,L231,)</f>
        <v>0</v>
      </c>
      <c r="M279" s="34">
        <f t="shared" si="76"/>
        <v>0</v>
      </c>
      <c r="N279" s="16">
        <f t="shared" si="72"/>
        <v>0</v>
      </c>
      <c r="O279" s="34">
        <f>SUM(O16,O95,O189,O231,)</f>
        <v>154.6</v>
      </c>
    </row>
    <row r="280" spans="1:15" ht="15.75">
      <c r="A280" s="63"/>
      <c r="B280" s="46">
        <v>224</v>
      </c>
      <c r="C280" s="8" t="s">
        <v>8</v>
      </c>
      <c r="D280" s="16">
        <f aca="true" t="shared" si="77" ref="D280:M280">SUM(D17,D96,D127)</f>
        <v>0</v>
      </c>
      <c r="E280" s="16">
        <f t="shared" si="77"/>
        <v>0</v>
      </c>
      <c r="F280" s="16">
        <f t="shared" si="77"/>
        <v>0</v>
      </c>
      <c r="G280" s="16">
        <f t="shared" si="77"/>
        <v>0</v>
      </c>
      <c r="H280" s="16">
        <f t="shared" si="77"/>
        <v>0</v>
      </c>
      <c r="I280" s="16">
        <f t="shared" si="77"/>
        <v>0</v>
      </c>
      <c r="J280" s="16">
        <f t="shared" si="77"/>
        <v>0</v>
      </c>
      <c r="K280" s="16">
        <f>SUM(K17,K96,K127)</f>
        <v>0</v>
      </c>
      <c r="L280" s="16">
        <f>SUM(L17,L96,L127)</f>
        <v>0</v>
      </c>
      <c r="M280" s="34">
        <f t="shared" si="77"/>
        <v>0</v>
      </c>
      <c r="N280" s="16">
        <f t="shared" si="72"/>
        <v>0</v>
      </c>
      <c r="O280" s="34">
        <f>SUM(O17,O96,O127)</f>
        <v>0</v>
      </c>
    </row>
    <row r="281" spans="1:15" ht="15.75">
      <c r="A281" s="63"/>
      <c r="B281" s="46">
        <v>225</v>
      </c>
      <c r="C281" s="8" t="s">
        <v>9</v>
      </c>
      <c r="D281" s="16">
        <f>SUM(D18,D97,D107,D114,D149,D167,D171,D172,D179,D183,D190,D194,D198,D202,D207,D131,D156,D157,D133,D232,D233,D132,D128)</f>
        <v>700</v>
      </c>
      <c r="E281" s="16">
        <f aca="true" t="shared" si="78" ref="E281:M281">SUM(E18,E97,E107,E114,E149,E167,E171,E172,E179,E183,E190,E194,E198,E202,E207,E131,E156,E157,E133,E232,E233,E132,E128)</f>
        <v>583</v>
      </c>
      <c r="F281" s="16">
        <f t="shared" si="78"/>
        <v>0</v>
      </c>
      <c r="G281" s="16">
        <f t="shared" si="78"/>
        <v>0</v>
      </c>
      <c r="H281" s="16">
        <f t="shared" si="78"/>
        <v>0</v>
      </c>
      <c r="I281" s="16">
        <f t="shared" si="78"/>
        <v>0</v>
      </c>
      <c r="J281" s="16">
        <f t="shared" si="78"/>
        <v>0</v>
      </c>
      <c r="K281" s="16">
        <f>SUM(K18,K97,K107,K114,K149,K167,K171,K172,K179,K183,K190,K194,K198,K202,K207,K131,K156,K157,K133,K232,K233,K132,K128)</f>
        <v>583</v>
      </c>
      <c r="L281" s="16">
        <f>SUM(L18,L97,L107,L114,L149,L167,L171,L172,L179,L183,L190,L194,L198,L202,L207,L131,L156,L157,L133,L232,L233,L132,L128)</f>
        <v>0</v>
      </c>
      <c r="M281" s="34">
        <f t="shared" si="78"/>
        <v>0</v>
      </c>
      <c r="N281" s="16">
        <f t="shared" si="72"/>
        <v>0</v>
      </c>
      <c r="O281" s="34">
        <f>SUM(O18,O97,O107,O114,O149,O167,O171,O172,O179,O183,O190,O194,O198,O202,O207,O131,O156,O157,O133,O232,O233,O132,O128)</f>
        <v>583</v>
      </c>
    </row>
    <row r="282" spans="1:15" ht="15.75">
      <c r="A282" s="63"/>
      <c r="B282" s="46">
        <v>226</v>
      </c>
      <c r="C282" s="8" t="s">
        <v>10</v>
      </c>
      <c r="D282" s="16">
        <f>SUM(D19,D98,D108,D115,D143,D144,D150,D168,D173,D174,D180,D184,D191,D195,D199,D203,D208,D216,D234,D251,D258,D265,D134,D209,D236,D235,D158,D135)</f>
        <v>671</v>
      </c>
      <c r="E282" s="16">
        <f aca="true" t="shared" si="79" ref="E282:M282">SUM(E19,E98,E108,E115,E143,E144,E150,E168,E173,E174,E180,E184,E191,E195,E199,E203,E208,E216,E234,E251,E258,E265,E134,E209,E236,E235,E158,E135)</f>
        <v>0</v>
      </c>
      <c r="F282" s="16">
        <f t="shared" si="79"/>
        <v>0</v>
      </c>
      <c r="G282" s="16">
        <f t="shared" si="79"/>
        <v>0</v>
      </c>
      <c r="H282" s="16">
        <f t="shared" si="79"/>
        <v>0</v>
      </c>
      <c r="I282" s="16">
        <f t="shared" si="79"/>
        <v>0</v>
      </c>
      <c r="J282" s="16">
        <f t="shared" si="79"/>
        <v>0</v>
      </c>
      <c r="K282" s="16">
        <f>SUM(K19,K98,K108,K115,K143,K144,K150,K168,K173,K174,K180,K184,K191,K195,K199,K203,K208,K216,K234,K251,K258,K265,K134,K209,K236,K235,K158,K135)</f>
        <v>0</v>
      </c>
      <c r="L282" s="16">
        <f>SUM(L19,L98,L108,L115,L143,L144,L150,L168,L173,L174,L180,L184,L191,L195,L199,L203,L208,L216,L234,L251,L258,L265,L134,L209,L236,L235,L158,L135)</f>
        <v>0</v>
      </c>
      <c r="M282" s="34">
        <f t="shared" si="79"/>
        <v>0</v>
      </c>
      <c r="N282" s="16">
        <f t="shared" si="72"/>
        <v>0</v>
      </c>
      <c r="O282" s="34">
        <f>SUM(O19,O98,O108,O115,O143,O144,O150,O168,O173,O174,O180,O184,O191,O195,O199,O203,O208,O216,O234,O251,O258,O265,O134,O209,O236,O235,O158,O135)</f>
        <v>0</v>
      </c>
    </row>
    <row r="283" spans="1:15" ht="31.5">
      <c r="A283" s="63"/>
      <c r="B283" s="46">
        <v>231</v>
      </c>
      <c r="C283" s="8" t="s">
        <v>105</v>
      </c>
      <c r="D283" s="16">
        <f aca="true" t="shared" si="80" ref="D283:M283">D271</f>
        <v>2</v>
      </c>
      <c r="E283" s="16">
        <f t="shared" si="80"/>
        <v>2</v>
      </c>
      <c r="F283" s="16">
        <f t="shared" si="80"/>
        <v>2</v>
      </c>
      <c r="G283" s="16">
        <f t="shared" si="80"/>
        <v>0</v>
      </c>
      <c r="H283" s="16">
        <f t="shared" si="80"/>
        <v>0</v>
      </c>
      <c r="I283" s="16">
        <f t="shared" si="80"/>
        <v>0</v>
      </c>
      <c r="J283" s="16">
        <f t="shared" si="80"/>
        <v>0</v>
      </c>
      <c r="K283" s="16">
        <f>K271</f>
        <v>0</v>
      </c>
      <c r="L283" s="16">
        <f>L271</f>
        <v>0</v>
      </c>
      <c r="M283" s="34">
        <f t="shared" si="80"/>
        <v>0</v>
      </c>
      <c r="N283" s="16">
        <f t="shared" si="72"/>
        <v>0</v>
      </c>
      <c r="O283" s="34">
        <f>O271</f>
        <v>2</v>
      </c>
    </row>
    <row r="284" spans="1:15" ht="31.5" hidden="1">
      <c r="A284" s="63"/>
      <c r="B284" s="46">
        <v>241</v>
      </c>
      <c r="C284" s="8" t="s">
        <v>85</v>
      </c>
      <c r="D284" s="16">
        <f aca="true" t="shared" si="81" ref="D284:M284">SUM(D151)</f>
        <v>0</v>
      </c>
      <c r="E284" s="16">
        <f t="shared" si="81"/>
        <v>0</v>
      </c>
      <c r="F284" s="16">
        <f t="shared" si="81"/>
        <v>0</v>
      </c>
      <c r="G284" s="16">
        <f t="shared" si="81"/>
        <v>0</v>
      </c>
      <c r="H284" s="16">
        <f t="shared" si="81"/>
        <v>0</v>
      </c>
      <c r="I284" s="16">
        <f t="shared" si="81"/>
        <v>0</v>
      </c>
      <c r="J284" s="16">
        <f t="shared" si="81"/>
        <v>0</v>
      </c>
      <c r="K284" s="16">
        <f>SUM(K151)</f>
        <v>0</v>
      </c>
      <c r="L284" s="16">
        <f>SUM(L151)</f>
        <v>0</v>
      </c>
      <c r="M284" s="34">
        <f t="shared" si="81"/>
        <v>0</v>
      </c>
      <c r="N284" s="16">
        <f t="shared" si="72"/>
        <v>0</v>
      </c>
      <c r="O284" s="34">
        <f>SUM(O151)</f>
        <v>0</v>
      </c>
    </row>
    <row r="285" spans="1:15" ht="47.25" hidden="1">
      <c r="A285" s="63"/>
      <c r="B285" s="46">
        <v>242</v>
      </c>
      <c r="C285" s="8" t="s">
        <v>86</v>
      </c>
      <c r="D285" s="16">
        <f aca="true" t="shared" si="82" ref="D285:M285">SUM(D152,D187)</f>
        <v>0</v>
      </c>
      <c r="E285" s="16">
        <f t="shared" si="82"/>
        <v>0</v>
      </c>
      <c r="F285" s="16">
        <f t="shared" si="82"/>
        <v>0</v>
      </c>
      <c r="G285" s="16">
        <f t="shared" si="82"/>
        <v>0</v>
      </c>
      <c r="H285" s="16">
        <f t="shared" si="82"/>
        <v>0</v>
      </c>
      <c r="I285" s="16">
        <f t="shared" si="82"/>
        <v>0</v>
      </c>
      <c r="J285" s="16">
        <f t="shared" si="82"/>
        <v>0</v>
      </c>
      <c r="K285" s="16">
        <f>SUM(K152,K187)</f>
        <v>0</v>
      </c>
      <c r="L285" s="16">
        <f>SUM(L152,L187)</f>
        <v>0</v>
      </c>
      <c r="M285" s="34">
        <f t="shared" si="82"/>
        <v>0</v>
      </c>
      <c r="N285" s="16">
        <f t="shared" si="72"/>
        <v>0</v>
      </c>
      <c r="O285" s="34">
        <f>SUM(O152,O187)</f>
        <v>0</v>
      </c>
    </row>
    <row r="286" spans="1:15" ht="31.5">
      <c r="A286" s="63"/>
      <c r="B286" s="46">
        <v>251</v>
      </c>
      <c r="C286" s="8" t="s">
        <v>83</v>
      </c>
      <c r="D286" s="16">
        <f aca="true" t="shared" si="83" ref="D286:M286">SUM(D20,D145)</f>
        <v>961.2</v>
      </c>
      <c r="E286" s="16">
        <f t="shared" si="83"/>
        <v>792.9</v>
      </c>
      <c r="F286" s="16">
        <f t="shared" si="83"/>
        <v>792.9</v>
      </c>
      <c r="G286" s="16">
        <f t="shared" si="83"/>
        <v>0</v>
      </c>
      <c r="H286" s="16">
        <f t="shared" si="83"/>
        <v>0</v>
      </c>
      <c r="I286" s="16">
        <f t="shared" si="83"/>
        <v>0</v>
      </c>
      <c r="J286" s="16">
        <f t="shared" si="83"/>
        <v>0</v>
      </c>
      <c r="K286" s="16">
        <f>SUM(K20,K145)</f>
        <v>0</v>
      </c>
      <c r="L286" s="16">
        <f>SUM(L20,L145)</f>
        <v>0</v>
      </c>
      <c r="M286" s="34">
        <f t="shared" si="83"/>
        <v>0</v>
      </c>
      <c r="N286" s="16">
        <f t="shared" si="72"/>
        <v>-792.9</v>
      </c>
      <c r="O286" s="34">
        <f>SUM(O20,O145)</f>
        <v>0</v>
      </c>
    </row>
    <row r="287" spans="1:15" ht="47.25">
      <c r="A287" s="63"/>
      <c r="B287" s="59" t="s">
        <v>64</v>
      </c>
      <c r="C287" s="8" t="s">
        <v>99</v>
      </c>
      <c r="D287" s="16">
        <f>SUM(D252,D248)</f>
        <v>115</v>
      </c>
      <c r="E287" s="16">
        <f aca="true" t="shared" si="84" ref="E287:M287">SUM(E252,E248)</f>
        <v>115</v>
      </c>
      <c r="F287" s="16">
        <f t="shared" si="84"/>
        <v>115</v>
      </c>
      <c r="G287" s="16">
        <f t="shared" si="84"/>
        <v>0</v>
      </c>
      <c r="H287" s="16">
        <f t="shared" si="84"/>
        <v>0</v>
      </c>
      <c r="I287" s="16">
        <f t="shared" si="84"/>
        <v>0</v>
      </c>
      <c r="J287" s="16">
        <f t="shared" si="84"/>
        <v>0</v>
      </c>
      <c r="K287" s="16">
        <f>SUM(K252,K248)</f>
        <v>0</v>
      </c>
      <c r="L287" s="16">
        <f>SUM(L252,L248)</f>
        <v>0</v>
      </c>
      <c r="M287" s="34">
        <f t="shared" si="84"/>
        <v>0</v>
      </c>
      <c r="N287" s="16">
        <f t="shared" si="72"/>
        <v>0</v>
      </c>
      <c r="O287" s="34">
        <f>SUM(O252,O248)</f>
        <v>115</v>
      </c>
    </row>
    <row r="288" spans="1:15" ht="15.75">
      <c r="A288" s="63"/>
      <c r="B288" s="46">
        <v>290</v>
      </c>
      <c r="C288" s="8" t="s">
        <v>11</v>
      </c>
      <c r="D288" s="16">
        <f>D266+D237+D217+D210+D80+D79+D72</f>
        <v>432.4</v>
      </c>
      <c r="E288" s="16">
        <f aca="true" t="shared" si="85" ref="E288:M288">SUM(E21,E99,E153,E210,E217,E237,E253,E259,E266,E160,E161,E136,E137,E116)</f>
        <v>276.4</v>
      </c>
      <c r="F288" s="16">
        <f t="shared" si="85"/>
        <v>276.4</v>
      </c>
      <c r="G288" s="16">
        <f t="shared" si="85"/>
        <v>0</v>
      </c>
      <c r="H288" s="16">
        <f t="shared" si="85"/>
        <v>0</v>
      </c>
      <c r="I288" s="16">
        <f t="shared" si="85"/>
        <v>0</v>
      </c>
      <c r="J288" s="16">
        <f t="shared" si="85"/>
        <v>0</v>
      </c>
      <c r="K288" s="16">
        <f>SUM(K21,K99,K153,K210,K217,K237,K253,K259,K266,K160,K161,K136,K137,K116)</f>
        <v>0</v>
      </c>
      <c r="L288" s="16">
        <f>SUM(L21,L99,L153,L210,L217,L237,L253,L259,L266,L160,L161,L136,L137,L116)</f>
        <v>0</v>
      </c>
      <c r="M288" s="34">
        <f t="shared" si="85"/>
        <v>0</v>
      </c>
      <c r="N288" s="16">
        <f t="shared" si="72"/>
        <v>0</v>
      </c>
      <c r="O288" s="34">
        <f>SUM(O21,O99,O153,O210,O217,O237,O253,O259,O266,O160,O161,O136,O137,O116)</f>
        <v>276.4</v>
      </c>
    </row>
    <row r="289" spans="1:15" ht="15.75">
      <c r="A289" s="63"/>
      <c r="B289" s="46">
        <v>310</v>
      </c>
      <c r="C289" s="8" t="s">
        <v>13</v>
      </c>
      <c r="D289" s="16">
        <f aca="true" t="shared" si="86" ref="D289:M289">SUM(D23,D101,D110,D118,D154,D169,D175,D176,D181,D185,D192,D196,D200,D204,D211,D218,D239,D254,D260,D267,D240,D241,D162,D163,D139,D138,D129)</f>
        <v>0</v>
      </c>
      <c r="E289" s="16">
        <f t="shared" si="86"/>
        <v>0</v>
      </c>
      <c r="F289" s="16">
        <f t="shared" si="86"/>
        <v>0</v>
      </c>
      <c r="G289" s="16">
        <f t="shared" si="86"/>
        <v>0</v>
      </c>
      <c r="H289" s="16">
        <f t="shared" si="86"/>
        <v>0</v>
      </c>
      <c r="I289" s="16">
        <f t="shared" si="86"/>
        <v>0</v>
      </c>
      <c r="J289" s="16">
        <f t="shared" si="86"/>
        <v>0</v>
      </c>
      <c r="K289" s="16">
        <f>SUM(K23,K101,K110,K118,K154,K169,K175,K176,K181,K185,K192,K196,K200,K204,K211,K218,K239,K254,K260,K267,K240,K241,K162,K163,K139,K138,K129)</f>
        <v>0</v>
      </c>
      <c r="L289" s="16">
        <f>SUM(L23,L101,L110,L118,L154,L169,L175,L176,L181,L185,L192,L196,L200,L204,L211,L218,L239,L254,L260,L267,L240,L241,L162,L163,L139,L138,L129)</f>
        <v>0</v>
      </c>
      <c r="M289" s="34">
        <f t="shared" si="86"/>
        <v>0</v>
      </c>
      <c r="N289" s="16">
        <f t="shared" si="72"/>
        <v>0</v>
      </c>
      <c r="O289" s="34">
        <f>SUM(O23,O101,O110,O118,O154,O169,O175,O176,O181,O185,O192,O196,O200,O204,O211,O218,O239,O254,O260,O267,O240,O241,O162,O163,O139,O138,O129)</f>
        <v>0</v>
      </c>
    </row>
    <row r="290" spans="1:15" ht="31.5">
      <c r="A290" s="63"/>
      <c r="B290" s="46">
        <v>340</v>
      </c>
      <c r="C290" s="8" t="s">
        <v>14</v>
      </c>
      <c r="D290" s="16">
        <f>SUM(D24,D102,D111,D119,D125,D155,D170,D178,D177,D182,D186,D193,D197,D201,D205,D212,D219,D242,D255,D261,D268,D243,D244,D164,D165,D140,D141)+D85</f>
        <v>165.5</v>
      </c>
      <c r="E290" s="16">
        <f>SUM(E24,E102,E111,E119,E125,E155,E170,E178,E177,E182,E186,E193,E197,E201,E205,E212,E219,E242,E255,E261,E268,E243,E244,E164,E165,E140,E141)+E85</f>
        <v>3.5</v>
      </c>
      <c r="F290" s="16">
        <f aca="true" t="shared" si="87" ref="F290:M290">SUM(F24,F102,F111,F119,F125,F155,F170,F178,F177,F182,F186,F193,F197,F201,F205,F212,F219,F242,F255,F261,F268,F243,F244,F164,F165,F140,F141)</f>
        <v>0</v>
      </c>
      <c r="G290" s="16">
        <f t="shared" si="87"/>
        <v>0</v>
      </c>
      <c r="H290" s="16">
        <f t="shared" si="87"/>
        <v>0</v>
      </c>
      <c r="I290" s="16">
        <f t="shared" si="87"/>
        <v>0</v>
      </c>
      <c r="J290" s="16">
        <f>SUM(J24,J102,J111,J119,J125,J155,J170,J178,J177,J182,J186,J193,J197,J201,J205,J212,J219,J242,J255,J261,J268,J243,J244,J164,J165,J140,J141)+J85</f>
        <v>0.7</v>
      </c>
      <c r="K290" s="16">
        <f>SUM(K24,K102,K111,K119,K125,K155,K170,K178,K177,K182,K186,K193,K197,K201,K205,K212,K219,K242,K255,K261,K268,K243,K244,K164,K165,K140,K141)</f>
        <v>0</v>
      </c>
      <c r="L290" s="16">
        <f>SUM(L24,L102,L111,L119,L125,L155,L170,L178,L177,L182,L186,L193,L197,L201,L205,L212,L219,L242,L255,L261,L268,L243,L244,L164,L165,L140,L141)</f>
        <v>0.8</v>
      </c>
      <c r="M290" s="34">
        <f t="shared" si="87"/>
        <v>2</v>
      </c>
      <c r="N290" s="16">
        <f t="shared" si="72"/>
        <v>0</v>
      </c>
      <c r="O290" s="34">
        <v>3.5</v>
      </c>
    </row>
    <row r="291" spans="1:15" ht="19.5" thickBot="1">
      <c r="A291" s="26"/>
      <c r="B291" s="27"/>
      <c r="C291" s="6" t="s">
        <v>107</v>
      </c>
      <c r="D291" s="28">
        <f aca="true" t="shared" si="88" ref="D291:O291">SUM(D274:D290)</f>
        <v>17162.600000000002</v>
      </c>
      <c r="E291" s="28">
        <f t="shared" si="88"/>
        <v>6942.9</v>
      </c>
      <c r="F291" s="28">
        <f t="shared" si="88"/>
        <v>2955.3</v>
      </c>
      <c r="G291" s="28">
        <f t="shared" si="88"/>
        <v>0</v>
      </c>
      <c r="H291" s="28">
        <f t="shared" si="88"/>
        <v>0</v>
      </c>
      <c r="I291" s="28">
        <f t="shared" si="88"/>
        <v>3267.2</v>
      </c>
      <c r="J291" s="28">
        <f t="shared" si="88"/>
        <v>0.7</v>
      </c>
      <c r="K291" s="28">
        <f>SUM(K274:K290)</f>
        <v>583</v>
      </c>
      <c r="L291" s="28">
        <f>SUM(L274:L290)</f>
        <v>93.89999999999999</v>
      </c>
      <c r="M291" s="64">
        <f t="shared" si="88"/>
        <v>42.4</v>
      </c>
      <c r="N291" s="28">
        <f>SUM(N274:N290)</f>
        <v>-7.299999999999386</v>
      </c>
      <c r="O291" s="28">
        <f t="shared" si="88"/>
        <v>6935.6</v>
      </c>
    </row>
    <row r="292" ht="12.75">
      <c r="E292" s="1">
        <v>6942.5</v>
      </c>
    </row>
    <row r="293" spans="5:13" ht="12.75" hidden="1">
      <c r="E293" s="31">
        <f>E4-E291</f>
        <v>-931.7000000000007</v>
      </c>
      <c r="F293" s="31">
        <f aca="true" t="shared" si="89" ref="F293:M293">F4-F291</f>
        <v>693.3999999999996</v>
      </c>
      <c r="G293" s="31">
        <f t="shared" si="89"/>
        <v>67</v>
      </c>
      <c r="H293" s="31">
        <f t="shared" si="89"/>
        <v>0</v>
      </c>
      <c r="I293" s="31">
        <f t="shared" si="89"/>
        <v>-1501.1</v>
      </c>
      <c r="J293" s="31">
        <f t="shared" si="89"/>
        <v>395.8</v>
      </c>
      <c r="K293" s="31">
        <f>K4-K291</f>
        <v>1183.1</v>
      </c>
      <c r="L293" s="31">
        <f>L4-L291</f>
        <v>302.6</v>
      </c>
      <c r="M293" s="31">
        <f t="shared" si="89"/>
        <v>90.5</v>
      </c>
    </row>
    <row r="294" ht="12.75" hidden="1">
      <c r="C294" s="1" t="s">
        <v>112</v>
      </c>
    </row>
    <row r="295" ht="12.75" hidden="1"/>
    <row r="296" spans="3:5" ht="12.75" hidden="1">
      <c r="C296" s="1" t="s">
        <v>114</v>
      </c>
      <c r="E296" s="1">
        <v>186</v>
      </c>
    </row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>
      <c r="C305" s="1" t="s">
        <v>135</v>
      </c>
    </row>
    <row r="306" spans="3:7" ht="12.75">
      <c r="C306" s="1" t="s">
        <v>136</v>
      </c>
      <c r="F306" s="1">
        <v>58.5</v>
      </c>
      <c r="G306" s="1" t="s">
        <v>137</v>
      </c>
    </row>
    <row r="308" spans="3:6" ht="12.75">
      <c r="C308" s="1" t="s">
        <v>122</v>
      </c>
      <c r="F308" s="68">
        <v>186.3</v>
      </c>
    </row>
  </sheetData>
  <sheetProtection/>
  <mergeCells count="34">
    <mergeCell ref="A246:C246"/>
    <mergeCell ref="A272:C272"/>
    <mergeCell ref="A262:C262"/>
    <mergeCell ref="A263:C263"/>
    <mergeCell ref="A269:C269"/>
    <mergeCell ref="A270:C270"/>
    <mergeCell ref="B256:C256"/>
    <mergeCell ref="B249:C249"/>
    <mergeCell ref="B247:C247"/>
    <mergeCell ref="A221:C221"/>
    <mergeCell ref="A245:C245"/>
    <mergeCell ref="B148:C148"/>
    <mergeCell ref="B166:C166"/>
    <mergeCell ref="B188:C188"/>
    <mergeCell ref="A213:C213"/>
    <mergeCell ref="A214:C214"/>
    <mergeCell ref="B122:C122"/>
    <mergeCell ref="B126:C126"/>
    <mergeCell ref="B130:C130"/>
    <mergeCell ref="B142:C142"/>
    <mergeCell ref="A220:C220"/>
    <mergeCell ref="A147:C147"/>
    <mergeCell ref="B112:C112"/>
    <mergeCell ref="A120:C120"/>
    <mergeCell ref="A121:C121"/>
    <mergeCell ref="A103:C103"/>
    <mergeCell ref="A104:C104"/>
    <mergeCell ref="B105:C105"/>
    <mergeCell ref="A3:O3"/>
    <mergeCell ref="E1:O1"/>
    <mergeCell ref="A7:C7"/>
    <mergeCell ref="A86:C86"/>
    <mergeCell ref="A87:C87"/>
    <mergeCell ref="A146:C146"/>
  </mergeCells>
  <printOptions/>
  <pageMargins left="0.7874015748031497" right="0.3937007874015748" top="0.3937007874015748" bottom="0.3937007874015748" header="0" footer="0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Olga</cp:lastModifiedBy>
  <cp:lastPrinted>2015-02-26T03:37:53Z</cp:lastPrinted>
  <dcterms:created xsi:type="dcterms:W3CDTF">2007-10-26T05:01:23Z</dcterms:created>
  <dcterms:modified xsi:type="dcterms:W3CDTF">2015-10-29T06:49:27Z</dcterms:modified>
  <cp:category/>
  <cp:version/>
  <cp:contentType/>
  <cp:contentStatus/>
</cp:coreProperties>
</file>